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EPORTES TRIMESTRALES\3ER TRIMESTRE 2018\AUTOEVALUACION 3ER TRIM 2018\"/>
    </mc:Choice>
  </mc:AlternateContent>
  <xr:revisionPtr revIDLastSave="0" documentId="13_ncr:1_{14B7BA6B-1222-4928-89C8-BCC30762B711}" xr6:coauthVersionLast="34" xr6:coauthVersionMax="34" xr10:uidLastSave="{00000000-0000-0000-0000-000000000000}"/>
  <bookViews>
    <workbookView xWindow="0" yWindow="0" windowWidth="28800" windowHeight="10935" tabRatio="954" firstSheet="59" activeTab="64" xr2:uid="{00000000-000D-0000-FFFF-FFFF00000000}"/>
  </bookViews>
  <sheets>
    <sheet name="ANEXO 2" sheetId="6" r:id="rId1"/>
    <sheet name="ANEXO 2.1." sheetId="113" r:id="rId2"/>
    <sheet name="ANEXO2.2 PART NVO" sheetId="116" r:id="rId3"/>
    <sheet name="ANEXO 2.3 ISR NVO" sheetId="118" r:id="rId4"/>
    <sheet name="ANEXO 2.4 ISR ECO" sheetId="135" r:id="rId5"/>
    <sheet name="ANEXO 2.5 INGEST NVO" sheetId="117" r:id="rId6"/>
    <sheet name="ANEXO 2.6 INGEST ECO" sheetId="137" r:id="rId7"/>
    <sheet name="ANEXO 2.7 30% PRED NVO" sheetId="172" r:id="rId8"/>
    <sheet name="ANEXO 2.8 FORTASEG NVO" sheetId="123" r:id="rId9"/>
    <sheet name="ANEXO 2.9 FORTASEG REF" sheetId="124" r:id="rId10"/>
    <sheet name="ANEXO 2.10 FORTASEG ECO" sheetId="138" r:id="rId11"/>
    <sheet name="ANEXO 2.11 INADEM NVO" sheetId="174" r:id="rId12"/>
    <sheet name="ANEXO 2.12 INFRAEST ECO" sheetId="139" r:id="rId13"/>
    <sheet name="ANEXO 2.13 AAL ECO" sheetId="140" r:id="rId14"/>
    <sheet name="ANEXO 2.14 PTAR NVO" sheetId="175" r:id="rId15"/>
    <sheet name="ANEXO 2.15  PTAR ECO" sheetId="141" r:id="rId16"/>
    <sheet name="ANEXO 2.16  APAUR ECO" sheetId="142" r:id="rId17"/>
    <sheet name="ANEXO 2.17 DES REG ECO" sheetId="145" r:id="rId18"/>
    <sheet name="ANEXO 2.18 HIDRO NVO" sheetId="146" r:id="rId19"/>
    <sheet name="ANEXO 2.19 HIDRO REF" sheetId="166" r:id="rId20"/>
    <sheet name="ANEXO 2.20 HIDRO ECO" sheetId="147" r:id="rId21"/>
    <sheet name="ANEXO 2.21 FORTALECE ECO" sheetId="133" r:id="rId22"/>
    <sheet name="ANEXO 2.22 FRONTERAS ECO" sheetId="149" r:id="rId23"/>
    <sheet name="ANEXO 2.23 FISE NVO" sheetId="153" r:id="rId24"/>
    <sheet name="ANEXO 2.24 FISE ECO" sheetId="154" r:id="rId25"/>
    <sheet name="ANEXO 2.25 FIII NVO" sheetId="122" r:id="rId26"/>
    <sheet name="ANEXO 2.26 FIII ECO" sheetId="167" r:id="rId27"/>
    <sheet name="ANEXO 2.27 FIV NVO" sheetId="121" r:id="rId28"/>
    <sheet name="ANEXO 2.28 FIV ECO" sheetId="128" r:id="rId29"/>
    <sheet name="ANEXO 2.29 RETRANSF NVO" sheetId="127" r:id="rId30"/>
    <sheet name="ANEXO 2.30 RETRANSF ECO" sheetId="125" r:id="rId31"/>
    <sheet name="ANEXO 2.31 SERNAPAM NVO" sheetId="176" r:id="rId32"/>
    <sheet name="ANEXO 2.5 PART NVO" sheetId="155" r:id="rId33"/>
    <sheet name="ANEXO 2.5A ISR NVO " sheetId="71" r:id="rId34"/>
    <sheet name="ANEXO 2.5B ISR ECO" sheetId="156" r:id="rId35"/>
    <sheet name="ANEXO 2.5C INGESTION NVO" sheetId="11" r:id="rId36"/>
    <sheet name="ANEXO 2.5D INGESTION ECO" sheetId="157" r:id="rId37"/>
    <sheet name="ANEXO 2.5E 30% PRED" sheetId="173" r:id="rId38"/>
    <sheet name="ANEXO 2.5F FORTASEG NVO" sheetId="105" r:id="rId39"/>
    <sheet name="ANEXO 2.5G FORTASEG REF" sheetId="159" r:id="rId40"/>
    <sheet name="ANEXO 2.5H FORTASEG ECO" sheetId="158" r:id="rId41"/>
    <sheet name="ANEXO 2.5I INADEM NVO" sheetId="177" r:id="rId42"/>
    <sheet name="ANEXO 2.5J PROG INFRAEST ECO" sheetId="107" r:id="rId43"/>
    <sheet name="ANEXO 2.5K AAL ECO " sheetId="14" r:id="rId44"/>
    <sheet name="ANEXO 2.5L AGUAS RESID NVO" sheetId="178" r:id="rId45"/>
    <sheet name="ANEXO 2.5M AGUAS RESID ECO" sheetId="130" r:id="rId46"/>
    <sheet name="ANEXO 2.5N APAUR ECO" sheetId="72" r:id="rId47"/>
    <sheet name="ANEXO 2.5O PDR ECO" sheetId="98" r:id="rId48"/>
    <sheet name="ANEXO 2.5P HIDROC NVO" sheetId="85" r:id="rId49"/>
    <sheet name="ANEXO 2.5Q HIDROC REF" sheetId="169" r:id="rId50"/>
    <sheet name="ANEXO 2.5R HIDROC ECO" sheetId="161" r:id="rId51"/>
    <sheet name="ANEXO 2.5S FORTALECE ECO" sheetId="162" r:id="rId52"/>
    <sheet name="ANEXO 2.5T FRONTERAS ECO" sheetId="131" r:id="rId53"/>
    <sheet name="ANEXO 2.5U FISE NVO" sheetId="96" r:id="rId54"/>
    <sheet name="ANEXO 2.5V FISE ECO" sheetId="163" r:id="rId55"/>
    <sheet name="ANEXO 2.5W FONDO III NVO" sheetId="12" r:id="rId56"/>
    <sheet name="ANEXO 2.5X FONDO III ECO" sheetId="170" r:id="rId57"/>
    <sheet name="ANEXO 2.5Y FONDO IV" sheetId="13" r:id="rId58"/>
    <sheet name="ANEXO 2.5Z FONDO IV ECO" sheetId="164" r:id="rId59"/>
    <sheet name="ANEXO 2.5AA RTRANSF NVO" sheetId="41" r:id="rId60"/>
    <sheet name="ANEXO 2.5AB RTRANSF ECO" sheetId="165" r:id="rId61"/>
    <sheet name="ANEXO 2.5AC SERNAPAM NVO" sheetId="179" r:id="rId62"/>
    <sheet name="ANEXO 3" sheetId="171" r:id="rId63"/>
    <sheet name="ANEXO 4.9 ACCXCONTRATO" sheetId="115" r:id="rId64"/>
    <sheet name="ACCCONVENIDAS 4.B" sheetId="28" r:id="rId65"/>
    <sheet name="ANEXO 9 CUADRO DE FIRMAS" sheetId="30" r:id="rId66"/>
  </sheets>
  <externalReferences>
    <externalReference r:id="rId67"/>
    <externalReference r:id="rId68"/>
    <externalReference r:id="rId69"/>
    <externalReference r:id="rId70"/>
    <externalReference r:id="rId71"/>
    <externalReference r:id="rId72"/>
  </externalReferences>
  <definedNames>
    <definedName name="_xlnm._FilterDatabase" localSheetId="62" hidden="1">'ANEXO 3'!$B$10:$AB$239</definedName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0">#REF!</definedName>
    <definedName name="ACUMULADO" localSheetId="21">#REF!</definedName>
    <definedName name="ACUMULADO" localSheetId="22">#REF!</definedName>
    <definedName name="ACUMULADO" localSheetId="24">#REF!</definedName>
    <definedName name="ACUMULADO" localSheetId="26">#REF!</definedName>
    <definedName name="ACUMULADO" localSheetId="3">#REF!</definedName>
    <definedName name="ACUMULADO" localSheetId="30">#REF!</definedName>
    <definedName name="ACUMULADO" localSheetId="31">#REF!</definedName>
    <definedName name="ACUMULADO" localSheetId="4">#REF!</definedName>
    <definedName name="ACUMULADO" localSheetId="5">#REF!</definedName>
    <definedName name="ACUMULADO" localSheetId="32">#REF!</definedName>
    <definedName name="ACUMULADO" localSheetId="33">#REF!</definedName>
    <definedName name="ACUMULADO" localSheetId="59">#REF!</definedName>
    <definedName name="ACUMULADO" localSheetId="60">#REF!</definedName>
    <definedName name="ACUMULADO" localSheetId="61">#REF!</definedName>
    <definedName name="ACUMULADO" localSheetId="34">#REF!</definedName>
    <definedName name="ACUMULADO" localSheetId="36">#REF!</definedName>
    <definedName name="ACUMULADO" localSheetId="37">#REF!</definedName>
    <definedName name="ACUMULADO" localSheetId="38">#REF!</definedName>
    <definedName name="ACUMULADO" localSheetId="39">#REF!</definedName>
    <definedName name="ACUMULADO" localSheetId="40">#REF!</definedName>
    <definedName name="ACUMULADO" localSheetId="41">#REF!</definedName>
    <definedName name="ACUMULADO" localSheetId="42">#REF!</definedName>
    <definedName name="ACUMULADO" localSheetId="44">#REF!</definedName>
    <definedName name="ACUMULADO" localSheetId="45">#REF!</definedName>
    <definedName name="ACUMULADO" localSheetId="46">#REF!</definedName>
    <definedName name="ACUMULADO" localSheetId="47">#REF!</definedName>
    <definedName name="ACUMULADO" localSheetId="48">#REF!</definedName>
    <definedName name="ACUMULADO" localSheetId="49">#REF!</definedName>
    <definedName name="ACUMULADO" localSheetId="50">#REF!</definedName>
    <definedName name="ACUMULADO" localSheetId="51">#REF!</definedName>
    <definedName name="ACUMULADO" localSheetId="52">#REF!</definedName>
    <definedName name="ACUMULADO" localSheetId="53">#REF!</definedName>
    <definedName name="ACUMULADO" localSheetId="54">#REF!</definedName>
    <definedName name="ACUMULADO" localSheetId="56">#REF!</definedName>
    <definedName name="ACUMULADO" localSheetId="58">#REF!</definedName>
    <definedName name="ACUMULADO" localSheetId="6">#REF!</definedName>
    <definedName name="ACUMULADO" localSheetId="7">#REF!</definedName>
    <definedName name="ACUMULADO" localSheetId="62">#REF!</definedName>
    <definedName name="ACUMULADO" localSheetId="63">#REF!</definedName>
    <definedName name="ACUMULADO" localSheetId="2">#REF!</definedName>
    <definedName name="ACUMULADO">#REF!</definedName>
    <definedName name="_xlnm.Print_Area" localSheetId="64">'ACCCONVENIDAS 4.B'!$A$1:$J$145</definedName>
    <definedName name="_xlnm.Print_Area" localSheetId="0">'ANEXO 2'!$A$1:$S$76</definedName>
    <definedName name="_xlnm.Print_Area" localSheetId="1">'ANEXO 2.1.'!$A$1:$O$107</definedName>
    <definedName name="_xlnm.Print_Area" localSheetId="10">'ANEXO 2.10 FORTASEG ECO'!$A$1:$U$13</definedName>
    <definedName name="_xlnm.Print_Area" localSheetId="11">'ANEXO 2.11 INADEM NVO'!$A$1:$U$14</definedName>
    <definedName name="_xlnm.Print_Area" localSheetId="12">'ANEXO 2.12 INFRAEST ECO'!$A$1:$U$13</definedName>
    <definedName name="_xlnm.Print_Area" localSheetId="13">'ANEXO 2.13 AAL ECO'!$A$1:$U$13</definedName>
    <definedName name="_xlnm.Print_Area" localSheetId="14">'ANEXO 2.14 PTAR NVO'!$A$1:$U$14</definedName>
    <definedName name="_xlnm.Print_Area" localSheetId="15">'ANEXO 2.15  PTAR ECO'!$A$1:$U$13</definedName>
    <definedName name="_xlnm.Print_Area" localSheetId="16">'ANEXO 2.16  APAUR ECO'!$A$1:$U$13</definedName>
    <definedName name="_xlnm.Print_Area" localSheetId="17">'ANEXO 2.17 DES REG ECO'!$A$1:$U$13</definedName>
    <definedName name="_xlnm.Print_Area" localSheetId="18">'ANEXO 2.18 HIDRO NVO'!$A$1:$U$14</definedName>
    <definedName name="_xlnm.Print_Area" localSheetId="19">'ANEXO 2.19 HIDRO REF'!$A$1:$U$15</definedName>
    <definedName name="_xlnm.Print_Area" localSheetId="20">'ANEXO 2.20 HIDRO ECO'!$A$1:$U$14</definedName>
    <definedName name="_xlnm.Print_Area" localSheetId="21">'ANEXO 2.21 FORTALECE ECO'!$A$1:$U$13</definedName>
    <definedName name="_xlnm.Print_Area" localSheetId="22">'ANEXO 2.22 FRONTERAS ECO'!$A$1:$U$13</definedName>
    <definedName name="_xlnm.Print_Area" localSheetId="23">'ANEXO 2.23 FISE NVO'!$A$1:$U$14</definedName>
    <definedName name="_xlnm.Print_Area" localSheetId="24">'ANEXO 2.24 FISE ECO'!$A$1:$U$13</definedName>
    <definedName name="_xlnm.Print_Area" localSheetId="25">'ANEXO 2.25 FIII NVO'!$A$1:$U$14</definedName>
    <definedName name="_xlnm.Print_Area" localSheetId="26">'ANEXO 2.26 FIII ECO'!$A$1:$U$13</definedName>
    <definedName name="_xlnm.Print_Area" localSheetId="27">'ANEXO 2.27 FIV NVO'!$A$1:$U$14</definedName>
    <definedName name="_xlnm.Print_Area" localSheetId="28">'ANEXO 2.28 FIV ECO'!$A$1:$U$13</definedName>
    <definedName name="_xlnm.Print_Area" localSheetId="29">'ANEXO 2.29 RETRANSF NVO'!$A$1:$U$16</definedName>
    <definedName name="_xlnm.Print_Area" localSheetId="3">'ANEXO 2.3 ISR NVO'!$A$1:$U$22</definedName>
    <definedName name="_xlnm.Print_Area" localSheetId="30">'ANEXO 2.30 RETRANSF ECO'!$A$1:$U$14</definedName>
    <definedName name="_xlnm.Print_Area" localSheetId="31">'ANEXO 2.31 SERNAPAM NVO'!$A$1:$U$23</definedName>
    <definedName name="_xlnm.Print_Area" localSheetId="4">'ANEXO 2.4 ISR ECO'!$A$1:$U$14</definedName>
    <definedName name="_xlnm.Print_Area" localSheetId="5">'ANEXO 2.5 INGEST NVO'!$A$1:$U$24</definedName>
    <definedName name="_xlnm.Print_Area" localSheetId="32">'ANEXO 2.5 PART NVO'!$A$1:$I$23</definedName>
    <definedName name="_xlnm.Print_Area" localSheetId="33">'ANEXO 2.5A ISR NVO '!$A$1:$I$22</definedName>
    <definedName name="_xlnm.Print_Area" localSheetId="34">'ANEXO 2.5B ISR ECO'!$A$1:$I$22</definedName>
    <definedName name="_xlnm.Print_Area" localSheetId="35">'ANEXO 2.5C INGESTION NVO'!$A$1:$I$21</definedName>
    <definedName name="_xlnm.Print_Area" localSheetId="36">'ANEXO 2.5D INGESTION ECO'!$A$1:$I$22</definedName>
    <definedName name="_xlnm.Print_Area" localSheetId="37">'ANEXO 2.5E 30% PRED'!$A$1:$I$23</definedName>
    <definedName name="_xlnm.Print_Area" localSheetId="38">'ANEXO 2.5F FORTASEG NVO'!$A$1:$I$21</definedName>
    <definedName name="_xlnm.Print_Area" localSheetId="39">'ANEXO 2.5G FORTASEG REF'!$A$1:$I$21</definedName>
    <definedName name="_xlnm.Print_Area" localSheetId="40">'ANEXO 2.5H FORTASEG ECO'!$A$1:$I$21</definedName>
    <definedName name="_xlnm.Print_Area" localSheetId="41">'ANEXO 2.5I INADEM NVO'!$A$1:$I$21</definedName>
    <definedName name="_xlnm.Print_Area" localSheetId="6">'ANEXO 2.6 INGEST ECO'!$A$1:$U$14</definedName>
    <definedName name="_xlnm.Print_Area" localSheetId="7">'ANEXO 2.7 30% PRED NVO'!$A$1:$U$16</definedName>
    <definedName name="_xlnm.Print_Area" localSheetId="8">'ANEXO 2.8 FORTASEG NVO'!$A$1:$U$15</definedName>
    <definedName name="_xlnm.Print_Area" localSheetId="9">'ANEXO 2.9 FORTASEG REF'!$A$1:$U$14</definedName>
    <definedName name="_xlnm.Print_Area" localSheetId="62">'ANEXO 3'!$A$1:$AA$481</definedName>
    <definedName name="_xlnm.Print_Area" localSheetId="63">'ANEXO 4.9 ACCXCONTRATO'!$A$1:$W$123</definedName>
    <definedName name="_xlnm.Print_Area" localSheetId="65">'ANEXO 9 CUADRO DE FIRMAS'!$A$2:$L$50</definedName>
    <definedName name="_xlnm.Print_Area" localSheetId="2">'ANEXO2.2 PART NVO'!$A$1:$U$30</definedName>
    <definedName name="ASC" localSheetId="10">#REF!</definedName>
    <definedName name="ASC" localSheetId="11">#REF!</definedName>
    <definedName name="ASC" localSheetId="12">#REF!</definedName>
    <definedName name="ASC" localSheetId="13">#REF!</definedName>
    <definedName name="ASC" localSheetId="14">#REF!</definedName>
    <definedName name="ASC" localSheetId="15">#REF!</definedName>
    <definedName name="ASC" localSheetId="16">#REF!</definedName>
    <definedName name="ASC" localSheetId="17">#REF!</definedName>
    <definedName name="ASC" localSheetId="18">#REF!</definedName>
    <definedName name="ASC" localSheetId="19">#REF!</definedName>
    <definedName name="ASC" localSheetId="20">#REF!</definedName>
    <definedName name="ASC" localSheetId="22">#REF!</definedName>
    <definedName name="ASC" localSheetId="26">#REF!</definedName>
    <definedName name="ASC" localSheetId="31">#REF!</definedName>
    <definedName name="ASC" localSheetId="4">#REF!</definedName>
    <definedName name="ASC" localSheetId="32">#REF!</definedName>
    <definedName name="ASC" localSheetId="60">#REF!</definedName>
    <definedName name="ASC" localSheetId="61">#REF!</definedName>
    <definedName name="ASC" localSheetId="34">#REF!</definedName>
    <definedName name="ASC" localSheetId="36">#REF!</definedName>
    <definedName name="ASC" localSheetId="37">#REF!</definedName>
    <definedName name="ASC" localSheetId="39">#REF!</definedName>
    <definedName name="ASC" localSheetId="40">#REF!</definedName>
    <definedName name="ASC" localSheetId="41">#REF!</definedName>
    <definedName name="ASC" localSheetId="44">#REF!</definedName>
    <definedName name="ASC" localSheetId="49">#REF!</definedName>
    <definedName name="ASC" localSheetId="50">#REF!</definedName>
    <definedName name="ASC" localSheetId="51">#REF!</definedName>
    <definedName name="ASC" localSheetId="54">#REF!</definedName>
    <definedName name="ASC" localSheetId="56">#REF!</definedName>
    <definedName name="ASC" localSheetId="58">#REF!</definedName>
    <definedName name="ASC" localSheetId="6">#REF!</definedName>
    <definedName name="ASC" localSheetId="7">#REF!</definedName>
    <definedName name="ASC" localSheetId="62">#REF!</definedName>
    <definedName name="ASC">#REF!</definedName>
    <definedName name="AUTOEVALUACION" localSheetId="64">'[1]CUADRO 3'!$A$2</definedName>
    <definedName name="AUTOEVALUACION" localSheetId="0">'[1]CUADRO 3'!$A$2</definedName>
    <definedName name="AUTOEVALUACION" localSheetId="1">'[1]CUADRO 3'!$A$2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0">#REF!</definedName>
    <definedName name="AUTOEVALUACION" localSheetId="21">#REF!</definedName>
    <definedName name="AUTOEVALUACION" localSheetId="22">#REF!</definedName>
    <definedName name="AUTOEVALUACION" localSheetId="24">#REF!</definedName>
    <definedName name="AUTOEVALUACION" localSheetId="26">#REF!</definedName>
    <definedName name="AUTOEVALUACION" localSheetId="3">#REF!</definedName>
    <definedName name="AUTOEVALUACION" localSheetId="30">#REF!</definedName>
    <definedName name="AUTOEVALUACION" localSheetId="31">#REF!</definedName>
    <definedName name="AUTOEVALUACION" localSheetId="4">#REF!</definedName>
    <definedName name="AUTOEVALUACION" localSheetId="5">#REF!</definedName>
    <definedName name="AUTOEVALUACION" localSheetId="32">'[1]CUADRO 3'!$A$2</definedName>
    <definedName name="AUTOEVALUACION" localSheetId="33">'[1]CUADRO 3'!$A$2</definedName>
    <definedName name="AUTOEVALUACION" localSheetId="59">'[1]CUADRO 3'!$A$2</definedName>
    <definedName name="AUTOEVALUACION" localSheetId="60">'[1]CUADRO 3'!$A$2</definedName>
    <definedName name="AUTOEVALUACION" localSheetId="61">'[1]CUADRO 3'!$A$2</definedName>
    <definedName name="AUTOEVALUACION" localSheetId="34">'[1]CUADRO 3'!$A$2</definedName>
    <definedName name="AUTOEVALUACION" localSheetId="35">'[1]CUADRO 3'!$A$2</definedName>
    <definedName name="AUTOEVALUACION" localSheetId="36">'[1]CUADRO 3'!$A$2</definedName>
    <definedName name="AUTOEVALUACION" localSheetId="37">'[1]CUADRO 3'!$A$2</definedName>
    <definedName name="AUTOEVALUACION" localSheetId="38">'[1]CUADRO 3'!$A$2</definedName>
    <definedName name="AUTOEVALUACION" localSheetId="39">'[1]CUADRO 3'!$A$2</definedName>
    <definedName name="AUTOEVALUACION" localSheetId="40">'[1]CUADRO 3'!$A$2</definedName>
    <definedName name="AUTOEVALUACION" localSheetId="41">'[1]CUADRO 3'!$A$2</definedName>
    <definedName name="AUTOEVALUACION" localSheetId="42">'[1]CUADRO 3'!$A$2</definedName>
    <definedName name="AUTOEVALUACION" localSheetId="43">'[1]CUADRO 3'!$A$2</definedName>
    <definedName name="AUTOEVALUACION" localSheetId="44">'[1]CUADRO 3'!$A$2</definedName>
    <definedName name="AUTOEVALUACION" localSheetId="45">'[1]CUADRO 3'!$A$2</definedName>
    <definedName name="AUTOEVALUACION" localSheetId="46">'[1]CUADRO 3'!$A$2</definedName>
    <definedName name="AUTOEVALUACION" localSheetId="47">'[1]CUADRO 3'!$A$2</definedName>
    <definedName name="AUTOEVALUACION" localSheetId="48">'[1]CUADRO 3'!$A$2</definedName>
    <definedName name="AUTOEVALUACION" localSheetId="49">'[1]CUADRO 3'!$A$2</definedName>
    <definedName name="AUTOEVALUACION" localSheetId="50">'[1]CUADRO 3'!$A$2</definedName>
    <definedName name="AUTOEVALUACION" localSheetId="51">'[1]CUADRO 3'!$A$2</definedName>
    <definedName name="AUTOEVALUACION" localSheetId="52">'[1]CUADRO 3'!$A$2</definedName>
    <definedName name="AUTOEVALUACION" localSheetId="53">'[1]CUADRO 3'!$A$2</definedName>
    <definedName name="AUTOEVALUACION" localSheetId="54">'[1]CUADRO 3'!$A$2</definedName>
    <definedName name="AUTOEVALUACION" localSheetId="55">'[1]CUADRO 3'!$A$2</definedName>
    <definedName name="AUTOEVALUACION" localSheetId="56">'[1]CUADRO 3'!$A$2</definedName>
    <definedName name="AUTOEVALUACION" localSheetId="57">'[1]CUADRO 3'!$A$2</definedName>
    <definedName name="AUTOEVALUACION" localSheetId="58">'[1]CUADRO 3'!$A$2</definedName>
    <definedName name="AUTOEVALUACION" localSheetId="6">#REF!</definedName>
    <definedName name="AUTOEVALUACION" localSheetId="7">#REF!</definedName>
    <definedName name="AUTOEVALUACION" localSheetId="62">#REF!</definedName>
    <definedName name="AUTOEVALUACION" localSheetId="63">#REF!</definedName>
    <definedName name="AUTOEVALUACION" localSheetId="2">#REF!</definedName>
    <definedName name="AUTOEVALUACION">#REF!</definedName>
    <definedName name="checar" localSheetId="1">#REF!</definedName>
    <definedName name="checar" localSheetId="10">#REF!</definedName>
    <definedName name="checar" localSheetId="11">#REF!</definedName>
    <definedName name="checar" localSheetId="12">#REF!</definedName>
    <definedName name="checar" localSheetId="13">#REF!</definedName>
    <definedName name="checar" localSheetId="14">#REF!</definedName>
    <definedName name="checar" localSheetId="15">#REF!</definedName>
    <definedName name="checar" localSheetId="16">#REF!</definedName>
    <definedName name="checar" localSheetId="17">#REF!</definedName>
    <definedName name="checar" localSheetId="18">#REF!</definedName>
    <definedName name="checar" localSheetId="19">#REF!</definedName>
    <definedName name="checar" localSheetId="20">#REF!</definedName>
    <definedName name="checar" localSheetId="21">#REF!</definedName>
    <definedName name="checar" localSheetId="22">#REF!</definedName>
    <definedName name="checar" localSheetId="24">#REF!</definedName>
    <definedName name="checar" localSheetId="26">#REF!</definedName>
    <definedName name="checar" localSheetId="3">#REF!</definedName>
    <definedName name="checar" localSheetId="30">#REF!</definedName>
    <definedName name="checar" localSheetId="31">#REF!</definedName>
    <definedName name="checar" localSheetId="4">#REF!</definedName>
    <definedName name="checar" localSheetId="5">#REF!</definedName>
    <definedName name="checar" localSheetId="32">#REF!</definedName>
    <definedName name="checar" localSheetId="60">#REF!</definedName>
    <definedName name="checar" localSheetId="61">#REF!</definedName>
    <definedName name="checar" localSheetId="34">#REF!</definedName>
    <definedName name="checar" localSheetId="36">#REF!</definedName>
    <definedName name="checar" localSheetId="37">#REF!</definedName>
    <definedName name="checar" localSheetId="39">#REF!</definedName>
    <definedName name="checar" localSheetId="40">#REF!</definedName>
    <definedName name="checar" localSheetId="41">#REF!</definedName>
    <definedName name="checar" localSheetId="44">#REF!</definedName>
    <definedName name="checar" localSheetId="45">#REF!</definedName>
    <definedName name="checar" localSheetId="49">#REF!</definedName>
    <definedName name="checar" localSheetId="50">#REF!</definedName>
    <definedName name="checar" localSheetId="51">#REF!</definedName>
    <definedName name="checar" localSheetId="52">#REF!</definedName>
    <definedName name="checar" localSheetId="54">#REF!</definedName>
    <definedName name="checar" localSheetId="56">#REF!</definedName>
    <definedName name="checar" localSheetId="58">#REF!</definedName>
    <definedName name="checar" localSheetId="6">#REF!</definedName>
    <definedName name="checar" localSheetId="7">#REF!</definedName>
    <definedName name="checar" localSheetId="62">#REF!</definedName>
    <definedName name="checar" localSheetId="63">#REF!</definedName>
    <definedName name="checar" localSheetId="2">#REF!</definedName>
    <definedName name="checar">#REF!</definedName>
    <definedName name="CLAVE" localSheetId="1">#REF!</definedName>
    <definedName name="CLAVE" localSheetId="10">#REF!</definedName>
    <definedName name="CLAVE" localSheetId="11">#REF!</definedName>
    <definedName name="CLAVE" localSheetId="12">#REF!</definedName>
    <definedName name="CLAVE" localSheetId="13">#REF!</definedName>
    <definedName name="CLAVE" localSheetId="14">#REF!</definedName>
    <definedName name="CLAVE" localSheetId="15">#REF!</definedName>
    <definedName name="CLAVE" localSheetId="16">#REF!</definedName>
    <definedName name="CLAVE" localSheetId="17">#REF!</definedName>
    <definedName name="CLAVE" localSheetId="18">#REF!</definedName>
    <definedName name="CLAVE" localSheetId="19">#REF!</definedName>
    <definedName name="CLAVE" localSheetId="20">#REF!</definedName>
    <definedName name="CLAVE" localSheetId="21">#REF!</definedName>
    <definedName name="CLAVE" localSheetId="22">#REF!</definedName>
    <definedName name="CLAVE" localSheetId="24">#REF!</definedName>
    <definedName name="CLAVE" localSheetId="26">#REF!</definedName>
    <definedName name="CLAVE" localSheetId="3">'[2]ANEXO 4.9 ACCSXCONTRATO'!#REF!</definedName>
    <definedName name="CLAVE" localSheetId="30">#REF!</definedName>
    <definedName name="CLAVE" localSheetId="31">#REF!</definedName>
    <definedName name="CLAVE" localSheetId="4">'[2]ANEXO 4.9 ACCSXCONTRATO'!#REF!</definedName>
    <definedName name="CLAVE" localSheetId="5">'[2]ANEXO 4.9 ACCSXCONTRATO'!#REF!</definedName>
    <definedName name="CLAVE" localSheetId="32">#REF!</definedName>
    <definedName name="clave" localSheetId="33">'[3]ANEXO 3 PROG.PPTARIOS'!#REF!</definedName>
    <definedName name="CLAVE" localSheetId="60">#REF!</definedName>
    <definedName name="CLAVE" localSheetId="61">#REF!</definedName>
    <definedName name="clave" localSheetId="34">'[3]ANEXO 3 PROG.PPTARIOS'!#REF!</definedName>
    <definedName name="clave" localSheetId="36">'[3]ANEXO 3 PROG.PPTARIOS'!#REF!</definedName>
    <definedName name="clave" localSheetId="37">'[3]ANEXO 3 PROG.PPTARIOS'!#REF!</definedName>
    <definedName name="CLAVE" localSheetId="38">#REF!</definedName>
    <definedName name="CLAVE" localSheetId="39">#REF!</definedName>
    <definedName name="CLAVE" localSheetId="40">#REF!</definedName>
    <definedName name="CLAVE" localSheetId="41">#REF!</definedName>
    <definedName name="CLAVE" localSheetId="42">#REF!</definedName>
    <definedName name="CLAVE" localSheetId="44">#REF!</definedName>
    <definedName name="CLAVE" localSheetId="45">#REF!</definedName>
    <definedName name="clave" localSheetId="46">'[3]ANEXO 3 PROG.PPTARIOS'!#REF!</definedName>
    <definedName name="clave" localSheetId="47">'[3]ANEXO 3 PROG.PPTARIOS'!#REF!</definedName>
    <definedName name="clave" localSheetId="48">'[3]ANEXO 3 PROG.PPTARIOS'!#REF!</definedName>
    <definedName name="clave" localSheetId="49">'[3]ANEXO 3 PROG.PPTARIOS'!#REF!</definedName>
    <definedName name="clave" localSheetId="50">'[3]ANEXO 3 PROG.PPTARIOS'!#REF!</definedName>
    <definedName name="clave" localSheetId="51">'[3]ANEXO 3 PROG.PPTARIOS'!#REF!</definedName>
    <definedName name="CLAVE" localSheetId="52">#REF!</definedName>
    <definedName name="clave" localSheetId="53">'[3]ANEXO 3 PROG.PPTARIOS'!#REF!</definedName>
    <definedName name="clave" localSheetId="54">'[3]ANEXO 3 PROG.PPTARIOS'!#REF!</definedName>
    <definedName name="CLAVE" localSheetId="56">#REF!</definedName>
    <definedName name="CLAVE" localSheetId="58">#REF!</definedName>
    <definedName name="CLAVE" localSheetId="6">'[2]ANEXO 4.9 ACCSXCONTRATO'!#REF!</definedName>
    <definedName name="CLAVE" localSheetId="7">'[2]ANEXO 4.9 ACCSXCONTRATO'!#REF!</definedName>
    <definedName name="CLAVE" localSheetId="62">'[2]ANEXO 4.9 ACCSXCONTRATO'!#REF!</definedName>
    <definedName name="CLAVE" localSheetId="63">'[2]ANEXO 4.9 ACCSXCONTRATO'!#REF!</definedName>
    <definedName name="CLAVE" localSheetId="2">'[2]ANEXO 4.9 ACCSXCONTRATO'!#REF!</definedName>
    <definedName name="CLAVE">#REF!</definedName>
    <definedName name="CLAVES" localSheetId="1">#REF!</definedName>
    <definedName name="CLAVES" localSheetId="10">#REF!</definedName>
    <definedName name="CLAVES" localSheetId="11">#REF!</definedName>
    <definedName name="CLAVES" localSheetId="12">#REF!</definedName>
    <definedName name="CLAVES" localSheetId="13">#REF!</definedName>
    <definedName name="CLAVES" localSheetId="14">#REF!</definedName>
    <definedName name="CLAVES" localSheetId="15">#REF!</definedName>
    <definedName name="CLAVES" localSheetId="16">#REF!</definedName>
    <definedName name="CLAVES" localSheetId="17">#REF!</definedName>
    <definedName name="CLAVES" localSheetId="18">#REF!</definedName>
    <definedName name="CLAVES" localSheetId="19">#REF!</definedName>
    <definedName name="CLAVES" localSheetId="20">#REF!</definedName>
    <definedName name="CLAVES" localSheetId="21">#REF!</definedName>
    <definedName name="CLAVES" localSheetId="22">#REF!</definedName>
    <definedName name="CLAVES" localSheetId="24">#REF!</definedName>
    <definedName name="CLAVES" localSheetId="26">#REF!</definedName>
    <definedName name="CLAVES" localSheetId="3">'[2]ANEXO 3 PROG.PPTARIOS'!#REF!</definedName>
    <definedName name="CLAVES" localSheetId="30">#REF!</definedName>
    <definedName name="CLAVES" localSheetId="31">#REF!</definedName>
    <definedName name="CLAVES" localSheetId="4">'[2]ANEXO 3 PROG.PPTARIOS'!#REF!</definedName>
    <definedName name="CLAVES" localSheetId="5">'[2]ANEXO 3 PROG.PPTARIOS'!#REF!</definedName>
    <definedName name="CLAVES" localSheetId="32">#REF!</definedName>
    <definedName name="CLAVES" localSheetId="33">#REF!</definedName>
    <definedName name="CLAVES" localSheetId="60">#REF!</definedName>
    <definedName name="CLAVES" localSheetId="61">#REF!</definedName>
    <definedName name="CLAVES" localSheetId="34">#REF!</definedName>
    <definedName name="CLAVES" localSheetId="36">#REF!</definedName>
    <definedName name="CLAVES" localSheetId="37">#REF!</definedName>
    <definedName name="CLAVES" localSheetId="38">#REF!</definedName>
    <definedName name="CLAVES" localSheetId="39">#REF!</definedName>
    <definedName name="CLAVES" localSheetId="40">#REF!</definedName>
    <definedName name="CLAVES" localSheetId="41">#REF!</definedName>
    <definedName name="CLAVES" localSheetId="42">#REF!</definedName>
    <definedName name="CLAVES" localSheetId="44">#REF!</definedName>
    <definedName name="CLAVES" localSheetId="45">#REF!</definedName>
    <definedName name="CLAVES" localSheetId="46">#REF!</definedName>
    <definedName name="CLAVES" localSheetId="47">#REF!</definedName>
    <definedName name="CLAVES" localSheetId="48">#REF!</definedName>
    <definedName name="CLAVES" localSheetId="49">#REF!</definedName>
    <definedName name="CLAVES" localSheetId="50">#REF!</definedName>
    <definedName name="CLAVES" localSheetId="51">#REF!</definedName>
    <definedName name="CLAVES" localSheetId="52">#REF!</definedName>
    <definedName name="CLAVES" localSheetId="53">#REF!</definedName>
    <definedName name="CLAVES" localSheetId="54">#REF!</definedName>
    <definedName name="CLAVES" localSheetId="56">#REF!</definedName>
    <definedName name="CLAVES" localSheetId="58">#REF!</definedName>
    <definedName name="CLAVES" localSheetId="6">'[2]ANEXO 3 PROG.PPTARIOS'!#REF!</definedName>
    <definedName name="CLAVES" localSheetId="7">'[2]ANEXO 3 PROG.PPTARIOS'!#REF!</definedName>
    <definedName name="CLAVES" localSheetId="62">'[2]ANEXO 3 PROG.PPTARIOS'!#REF!</definedName>
    <definedName name="CLAVES" localSheetId="63">'[2]ANEXO 3 PROG.PPTARIOS'!#REF!</definedName>
    <definedName name="CLAVES" localSheetId="2">'[2]ANEXO 3 PROG.PPTARIOS'!#REF!</definedName>
    <definedName name="CLAVES">#REF!</definedName>
    <definedName name="CONTRATO" localSheetId="1">#REF!</definedName>
    <definedName name="CONTRATO" localSheetId="10">#REF!</definedName>
    <definedName name="CONTRATO" localSheetId="11">#REF!</definedName>
    <definedName name="CONTRATO" localSheetId="12">#REF!</definedName>
    <definedName name="CONTRATO" localSheetId="13">#REF!</definedName>
    <definedName name="CONTRATO" localSheetId="14">#REF!</definedName>
    <definedName name="CONTRATO" localSheetId="15">#REF!</definedName>
    <definedName name="CONTRATO" localSheetId="16">#REF!</definedName>
    <definedName name="CONTRATO" localSheetId="17">#REF!</definedName>
    <definedName name="CONTRATO" localSheetId="18">#REF!</definedName>
    <definedName name="CONTRATO" localSheetId="19">#REF!</definedName>
    <definedName name="CONTRATO" localSheetId="20">#REF!</definedName>
    <definedName name="CONTRATO" localSheetId="21">#REF!</definedName>
    <definedName name="CONTRATO" localSheetId="22">#REF!</definedName>
    <definedName name="CONTRATO" localSheetId="24">#REF!</definedName>
    <definedName name="CONTRATO" localSheetId="26">#REF!</definedName>
    <definedName name="CONTRATO" localSheetId="3">'[2]ANEXO 4.9 ACCSXCONTRATO'!#REF!</definedName>
    <definedName name="CONTRATO" localSheetId="30">#REF!</definedName>
    <definedName name="CONTRATO" localSheetId="31">#REF!</definedName>
    <definedName name="CONTRATO" localSheetId="4">'[2]ANEXO 4.9 ACCSXCONTRATO'!#REF!</definedName>
    <definedName name="CONTRATO" localSheetId="5">'[2]ANEXO 4.9 ACCSXCONTRATO'!#REF!</definedName>
    <definedName name="CONTRATO" localSheetId="32">#REF!</definedName>
    <definedName name="CONTRATO" localSheetId="33">#REF!</definedName>
    <definedName name="CONTRATO" localSheetId="60">#REF!</definedName>
    <definedName name="CONTRATO" localSheetId="61">#REF!</definedName>
    <definedName name="CONTRATO" localSheetId="34">#REF!</definedName>
    <definedName name="CONTRATO" localSheetId="36">#REF!</definedName>
    <definedName name="CONTRATO" localSheetId="37">#REF!</definedName>
    <definedName name="CONTRATO" localSheetId="38">#REF!</definedName>
    <definedName name="CONTRATO" localSheetId="39">#REF!</definedName>
    <definedName name="CONTRATO" localSheetId="40">#REF!</definedName>
    <definedName name="CONTRATO" localSheetId="41">#REF!</definedName>
    <definedName name="CONTRATO" localSheetId="42">#REF!</definedName>
    <definedName name="CONTRATO" localSheetId="44">#REF!</definedName>
    <definedName name="CONTRATO" localSheetId="45">#REF!</definedName>
    <definedName name="CONTRATO" localSheetId="46">#REF!</definedName>
    <definedName name="CONTRATO" localSheetId="47">#REF!</definedName>
    <definedName name="CONTRATO" localSheetId="48">#REF!</definedName>
    <definedName name="CONTRATO" localSheetId="49">#REF!</definedName>
    <definedName name="CONTRATO" localSheetId="50">#REF!</definedName>
    <definedName name="CONTRATO" localSheetId="51">#REF!</definedName>
    <definedName name="CONTRATO" localSheetId="52">#REF!</definedName>
    <definedName name="CONTRATO" localSheetId="53">#REF!</definedName>
    <definedName name="CONTRATO" localSheetId="54">#REF!</definedName>
    <definedName name="CONTRATO" localSheetId="56">#REF!</definedName>
    <definedName name="CONTRATO" localSheetId="58">#REF!</definedName>
    <definedName name="CONTRATO" localSheetId="6">'[2]ANEXO 4.9 ACCSXCONTRATO'!#REF!</definedName>
    <definedName name="CONTRATO" localSheetId="7">'[2]ANEXO 4.9 ACCSXCONTRATO'!#REF!</definedName>
    <definedName name="CONTRATO" localSheetId="62">'[2]ANEXO 4.9 ACCSXCONTRATO'!#REF!</definedName>
    <definedName name="CONTRATO" localSheetId="63">'[2]ANEXO 4.9 ACCSXCONTRATO'!#REF!</definedName>
    <definedName name="CONTRATO" localSheetId="2">'[2]ANEXO 4.9 ACCSXCONTRATO'!#REF!</definedName>
    <definedName name="CONTRATO">#REF!</definedName>
    <definedName name="CONTRATOS" localSheetId="1">#REF!</definedName>
    <definedName name="CONTRATOS" localSheetId="10">#REF!</definedName>
    <definedName name="CONTRATOS" localSheetId="11">#REF!</definedName>
    <definedName name="CONTRATOS" localSheetId="12">#REF!</definedName>
    <definedName name="CONTRATOS" localSheetId="13">#REF!</definedName>
    <definedName name="CONTRATOS" localSheetId="14">#REF!</definedName>
    <definedName name="CONTRATOS" localSheetId="15">#REF!</definedName>
    <definedName name="CONTRATOS" localSheetId="16">#REF!</definedName>
    <definedName name="CONTRATOS" localSheetId="17">#REF!</definedName>
    <definedName name="CONTRATOS" localSheetId="18">#REF!</definedName>
    <definedName name="CONTRATOS" localSheetId="19">#REF!</definedName>
    <definedName name="CONTRATOS" localSheetId="20">#REF!</definedName>
    <definedName name="CONTRATOS" localSheetId="21">#REF!</definedName>
    <definedName name="CONTRATOS" localSheetId="22">#REF!</definedName>
    <definedName name="CONTRATOS" localSheetId="24">#REF!</definedName>
    <definedName name="CONTRATOS" localSheetId="26">#REF!</definedName>
    <definedName name="CONTRATOS" localSheetId="3">'[2]ANEXO 4.9 ACCSXCONTRATO'!#REF!</definedName>
    <definedName name="CONTRATOS" localSheetId="30">#REF!</definedName>
    <definedName name="CONTRATOS" localSheetId="31">#REF!</definedName>
    <definedName name="CONTRATOS" localSheetId="4">'[2]ANEXO 4.9 ACCSXCONTRATO'!#REF!</definedName>
    <definedName name="CONTRATOS" localSheetId="5">'[2]ANEXO 4.9 ACCSXCONTRATO'!#REF!</definedName>
    <definedName name="CONTRATOS" localSheetId="32">#REF!</definedName>
    <definedName name="CONTRATOS" localSheetId="33">#REF!</definedName>
    <definedName name="CONTRATOS" localSheetId="60">#REF!</definedName>
    <definedName name="CONTRATOS" localSheetId="61">#REF!</definedName>
    <definedName name="CONTRATOS" localSheetId="34">#REF!</definedName>
    <definedName name="CONTRATOS" localSheetId="36">#REF!</definedName>
    <definedName name="CONTRATOS" localSheetId="37">#REF!</definedName>
    <definedName name="CONTRATOS" localSheetId="38">#REF!</definedName>
    <definedName name="CONTRATOS" localSheetId="39">#REF!</definedName>
    <definedName name="CONTRATOS" localSheetId="40">#REF!</definedName>
    <definedName name="CONTRATOS" localSheetId="41">#REF!</definedName>
    <definedName name="CONTRATOS" localSheetId="42">#REF!</definedName>
    <definedName name="CONTRATOS" localSheetId="44">#REF!</definedName>
    <definedName name="CONTRATOS" localSheetId="45">#REF!</definedName>
    <definedName name="CONTRATOS" localSheetId="46">#REF!</definedName>
    <definedName name="CONTRATOS" localSheetId="47">#REF!</definedName>
    <definedName name="CONTRATOS" localSheetId="48">#REF!</definedName>
    <definedName name="CONTRATOS" localSheetId="49">#REF!</definedName>
    <definedName name="CONTRATOS" localSheetId="50">#REF!</definedName>
    <definedName name="CONTRATOS" localSheetId="51">#REF!</definedName>
    <definedName name="CONTRATOS" localSheetId="52">#REF!</definedName>
    <definedName name="CONTRATOS" localSheetId="53">#REF!</definedName>
    <definedName name="CONTRATOS" localSheetId="54">#REF!</definedName>
    <definedName name="CONTRATOS" localSheetId="56">#REF!</definedName>
    <definedName name="CONTRATOS" localSheetId="58">#REF!</definedName>
    <definedName name="CONTRATOS" localSheetId="6">'[2]ANEXO 4.9 ACCSXCONTRATO'!#REF!</definedName>
    <definedName name="CONTRATOS" localSheetId="7">'[2]ANEXO 4.9 ACCSXCONTRATO'!#REF!</definedName>
    <definedName name="CONTRATOS" localSheetId="62">'[2]ANEXO 4.9 ACCSXCONTRATO'!#REF!</definedName>
    <definedName name="CONTRATOS" localSheetId="63">'[2]ANEXO 4.9 ACCSXCONTRATO'!#REF!</definedName>
    <definedName name="CONTRATOS" localSheetId="2">'[2]ANEXO 4.9 ACCSXCONTRATO'!#REF!</definedName>
    <definedName name="CONTRATOS">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0">#REF!</definedName>
    <definedName name="DE" localSheetId="21">#REF!</definedName>
    <definedName name="DE" localSheetId="22">#REF!</definedName>
    <definedName name="DE" localSheetId="24">#REF!</definedName>
    <definedName name="DE" localSheetId="26">#REF!</definedName>
    <definedName name="DE" localSheetId="3">#REF!</definedName>
    <definedName name="DE" localSheetId="30">#REF!</definedName>
    <definedName name="DE" localSheetId="31">#REF!</definedName>
    <definedName name="DE" localSheetId="4">#REF!</definedName>
    <definedName name="DE" localSheetId="5">#REF!</definedName>
    <definedName name="DE" localSheetId="32">#REF!</definedName>
    <definedName name="DE" localSheetId="33">#REF!</definedName>
    <definedName name="DE" localSheetId="59">#REF!</definedName>
    <definedName name="DE" localSheetId="60">#REF!</definedName>
    <definedName name="DE" localSheetId="61">#REF!</definedName>
    <definedName name="DE" localSheetId="34">#REF!</definedName>
    <definedName name="DE" localSheetId="36">#REF!</definedName>
    <definedName name="DE" localSheetId="37">#REF!</definedName>
    <definedName name="DE" localSheetId="38">#REF!</definedName>
    <definedName name="DE" localSheetId="39">#REF!</definedName>
    <definedName name="DE" localSheetId="40">#REF!</definedName>
    <definedName name="DE" localSheetId="41">#REF!</definedName>
    <definedName name="DE" localSheetId="42">#REF!</definedName>
    <definedName name="DE" localSheetId="44">#REF!</definedName>
    <definedName name="DE" localSheetId="45">#REF!</definedName>
    <definedName name="DE" localSheetId="46">#REF!</definedName>
    <definedName name="DE" localSheetId="47">#REF!</definedName>
    <definedName name="DE" localSheetId="48">#REF!</definedName>
    <definedName name="DE" localSheetId="49">#REF!</definedName>
    <definedName name="DE" localSheetId="50">#REF!</definedName>
    <definedName name="DE" localSheetId="51">#REF!</definedName>
    <definedName name="DE" localSheetId="52">#REF!</definedName>
    <definedName name="DE" localSheetId="53">#REF!</definedName>
    <definedName name="DE" localSheetId="54">#REF!</definedName>
    <definedName name="DE" localSheetId="56">#REF!</definedName>
    <definedName name="DE" localSheetId="58">#REF!</definedName>
    <definedName name="DE" localSheetId="6">#REF!</definedName>
    <definedName name="DE" localSheetId="7">#REF!</definedName>
    <definedName name="DE" localSheetId="62">#REF!</definedName>
    <definedName name="DE" localSheetId="63">#REF!</definedName>
    <definedName name="DE" localSheetId="2">#REF!</definedName>
    <definedName name="DE">#REF!</definedName>
    <definedName name="DS" localSheetId="10">#REF!</definedName>
    <definedName name="DS" localSheetId="11">#REF!</definedName>
    <definedName name="DS" localSheetId="12">#REF!</definedName>
    <definedName name="DS" localSheetId="13">#REF!</definedName>
    <definedName name="DS" localSheetId="14">#REF!</definedName>
    <definedName name="DS" localSheetId="15">#REF!</definedName>
    <definedName name="DS" localSheetId="16">#REF!</definedName>
    <definedName name="DS" localSheetId="17">#REF!</definedName>
    <definedName name="DS" localSheetId="18">#REF!</definedName>
    <definedName name="DS" localSheetId="19">#REF!</definedName>
    <definedName name="DS" localSheetId="20">#REF!</definedName>
    <definedName name="DS" localSheetId="22">#REF!</definedName>
    <definedName name="DS" localSheetId="26">#REF!</definedName>
    <definedName name="DS" localSheetId="31">#REF!</definedName>
    <definedName name="DS" localSheetId="4">#REF!</definedName>
    <definedName name="DS" localSheetId="32">#REF!</definedName>
    <definedName name="DS" localSheetId="60">#REF!</definedName>
    <definedName name="DS" localSheetId="61">#REF!</definedName>
    <definedName name="DS" localSheetId="34">#REF!</definedName>
    <definedName name="DS" localSheetId="36">#REF!</definedName>
    <definedName name="DS" localSheetId="37">#REF!</definedName>
    <definedName name="DS" localSheetId="39">#REF!</definedName>
    <definedName name="DS" localSheetId="40">#REF!</definedName>
    <definedName name="DS" localSheetId="41">#REF!</definedName>
    <definedName name="DS" localSheetId="44">#REF!</definedName>
    <definedName name="DS" localSheetId="49">#REF!</definedName>
    <definedName name="DS" localSheetId="50">#REF!</definedName>
    <definedName name="DS" localSheetId="51">#REF!</definedName>
    <definedName name="DS" localSheetId="54">#REF!</definedName>
    <definedName name="DS" localSheetId="56">#REF!</definedName>
    <definedName name="DS" localSheetId="58">#REF!</definedName>
    <definedName name="DS" localSheetId="6">#REF!</definedName>
    <definedName name="DS" localSheetId="7">#REF!</definedName>
    <definedName name="DS" localSheetId="62">#REF!</definedName>
    <definedName name="DS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0">#REF!</definedName>
    <definedName name="E" localSheetId="21">#REF!</definedName>
    <definedName name="E" localSheetId="22">#REF!</definedName>
    <definedName name="E" localSheetId="24">#REF!</definedName>
    <definedName name="E" localSheetId="26">#REF!</definedName>
    <definedName name="E" localSheetId="3">#REF!</definedName>
    <definedName name="E" localSheetId="30">#REF!</definedName>
    <definedName name="E" localSheetId="31">#REF!</definedName>
    <definedName name="E" localSheetId="4">#REF!</definedName>
    <definedName name="E" localSheetId="5">#REF!</definedName>
    <definedName name="E" localSheetId="32">#REF!</definedName>
    <definedName name="E" localSheetId="33">#REF!</definedName>
    <definedName name="E" localSheetId="59">#REF!</definedName>
    <definedName name="E" localSheetId="60">#REF!</definedName>
    <definedName name="E" localSheetId="61">#REF!</definedName>
    <definedName name="E" localSheetId="34">#REF!</definedName>
    <definedName name="E" localSheetId="36">#REF!</definedName>
    <definedName name="E" localSheetId="37">#REF!</definedName>
    <definedName name="E" localSheetId="38">#REF!</definedName>
    <definedName name="E" localSheetId="39">#REF!</definedName>
    <definedName name="E" localSheetId="40">#REF!</definedName>
    <definedName name="E" localSheetId="41">#REF!</definedName>
    <definedName name="E" localSheetId="42">#REF!</definedName>
    <definedName name="E" localSheetId="44">#REF!</definedName>
    <definedName name="E" localSheetId="45">#REF!</definedName>
    <definedName name="E" localSheetId="46">#REF!</definedName>
    <definedName name="E" localSheetId="47">#REF!</definedName>
    <definedName name="E" localSheetId="48">#REF!</definedName>
    <definedName name="E" localSheetId="49">#REF!</definedName>
    <definedName name="E" localSheetId="50">#REF!</definedName>
    <definedName name="E" localSheetId="51">#REF!</definedName>
    <definedName name="E" localSheetId="52">#REF!</definedName>
    <definedName name="E" localSheetId="53">#REF!</definedName>
    <definedName name="E" localSheetId="54">#REF!</definedName>
    <definedName name="E" localSheetId="56">#REF!</definedName>
    <definedName name="E" localSheetId="58">#REF!</definedName>
    <definedName name="E" localSheetId="6">#REF!</definedName>
    <definedName name="E" localSheetId="7">#REF!</definedName>
    <definedName name="E" localSheetId="62">#REF!</definedName>
    <definedName name="E" localSheetId="63">#REF!</definedName>
    <definedName name="E" localSheetId="2">#REF!</definedName>
    <definedName name="E">#REF!</definedName>
    <definedName name="EE" localSheetId="1">#REF!</definedName>
    <definedName name="EE" localSheetId="10">#REF!</definedName>
    <definedName name="EE" localSheetId="11">#REF!</definedName>
    <definedName name="EE" localSheetId="12">#REF!</definedName>
    <definedName name="EE" localSheetId="13">#REF!</definedName>
    <definedName name="EE" localSheetId="14">#REF!</definedName>
    <definedName name="EE" localSheetId="15">#REF!</definedName>
    <definedName name="EE" localSheetId="16">#REF!</definedName>
    <definedName name="EE" localSheetId="17">#REF!</definedName>
    <definedName name="EE" localSheetId="18">#REF!</definedName>
    <definedName name="EE" localSheetId="19">#REF!</definedName>
    <definedName name="EE" localSheetId="20">#REF!</definedName>
    <definedName name="EE" localSheetId="21">#REF!</definedName>
    <definedName name="EE" localSheetId="22">#REF!</definedName>
    <definedName name="EE" localSheetId="24">#REF!</definedName>
    <definedName name="EE" localSheetId="26">#REF!</definedName>
    <definedName name="EE" localSheetId="3">#REF!</definedName>
    <definedName name="EE" localSheetId="30">#REF!</definedName>
    <definedName name="EE" localSheetId="31">#REF!</definedName>
    <definedName name="EE" localSheetId="4">#REF!</definedName>
    <definedName name="EE" localSheetId="5">#REF!</definedName>
    <definedName name="EE" localSheetId="32">#REF!</definedName>
    <definedName name="EE" localSheetId="60">#REF!</definedName>
    <definedName name="EE" localSheetId="61">#REF!</definedName>
    <definedName name="EE" localSheetId="34">#REF!</definedName>
    <definedName name="EE" localSheetId="36">#REF!</definedName>
    <definedName name="EE" localSheetId="37">#REF!</definedName>
    <definedName name="EE" localSheetId="38">#REF!</definedName>
    <definedName name="EE" localSheetId="39">#REF!</definedName>
    <definedName name="EE" localSheetId="40">#REF!</definedName>
    <definedName name="EE" localSheetId="41">#REF!</definedName>
    <definedName name="EE" localSheetId="42">#REF!</definedName>
    <definedName name="EE" localSheetId="44">#REF!</definedName>
    <definedName name="EE" localSheetId="45">#REF!</definedName>
    <definedName name="EE" localSheetId="47">#REF!</definedName>
    <definedName name="EE" localSheetId="49">#REF!</definedName>
    <definedName name="EE" localSheetId="50">#REF!</definedName>
    <definedName name="EE" localSheetId="51">#REF!</definedName>
    <definedName name="EE" localSheetId="52">#REF!</definedName>
    <definedName name="EE" localSheetId="53">#REF!</definedName>
    <definedName name="EE" localSheetId="54">#REF!</definedName>
    <definedName name="EE" localSheetId="56">#REF!</definedName>
    <definedName name="EE" localSheetId="58">#REF!</definedName>
    <definedName name="EE" localSheetId="6">#REF!</definedName>
    <definedName name="EE" localSheetId="7">#REF!</definedName>
    <definedName name="EE" localSheetId="62">#REF!</definedName>
    <definedName name="EE" localSheetId="63">#REF!</definedName>
    <definedName name="EE" localSheetId="2">#REF!</definedName>
    <definedName name="EE">#REF!</definedName>
    <definedName name="EER" localSheetId="1">#REF!</definedName>
    <definedName name="EER" localSheetId="10">#REF!</definedName>
    <definedName name="EER" localSheetId="11">#REF!</definedName>
    <definedName name="EER" localSheetId="12">#REF!</definedName>
    <definedName name="EER" localSheetId="13">#REF!</definedName>
    <definedName name="EER" localSheetId="14">#REF!</definedName>
    <definedName name="EER" localSheetId="15">#REF!</definedName>
    <definedName name="EER" localSheetId="16">#REF!</definedName>
    <definedName name="EER" localSheetId="17">#REF!</definedName>
    <definedName name="EER" localSheetId="18">#REF!</definedName>
    <definedName name="EER" localSheetId="19">#REF!</definedName>
    <definedName name="EER" localSheetId="20">#REF!</definedName>
    <definedName name="EER" localSheetId="21">#REF!</definedName>
    <definedName name="EER" localSheetId="22">#REF!</definedName>
    <definedName name="EER" localSheetId="24">#REF!</definedName>
    <definedName name="EER" localSheetId="26">#REF!</definedName>
    <definedName name="EER" localSheetId="3">#REF!</definedName>
    <definedName name="EER" localSheetId="30">#REF!</definedName>
    <definedName name="EER" localSheetId="31">#REF!</definedName>
    <definedName name="EER" localSheetId="4">#REF!</definedName>
    <definedName name="EER" localSheetId="5">#REF!</definedName>
    <definedName name="EER" localSheetId="32">#REF!</definedName>
    <definedName name="EER" localSheetId="60">#REF!</definedName>
    <definedName name="EER" localSheetId="61">#REF!</definedName>
    <definedName name="EER" localSheetId="34">#REF!</definedName>
    <definedName name="EER" localSheetId="36">#REF!</definedName>
    <definedName name="EER" localSheetId="37">#REF!</definedName>
    <definedName name="EER" localSheetId="38">#REF!</definedName>
    <definedName name="EER" localSheetId="39">#REF!</definedName>
    <definedName name="EER" localSheetId="40">#REF!</definedName>
    <definedName name="EER" localSheetId="41">#REF!</definedName>
    <definedName name="EER" localSheetId="42">#REF!</definedName>
    <definedName name="EER" localSheetId="44">#REF!</definedName>
    <definedName name="EER" localSheetId="45">#REF!</definedName>
    <definedName name="EER" localSheetId="47">#REF!</definedName>
    <definedName name="EER" localSheetId="48">#REF!</definedName>
    <definedName name="EER" localSheetId="49">#REF!</definedName>
    <definedName name="EER" localSheetId="50">#REF!</definedName>
    <definedName name="EER" localSheetId="51">#REF!</definedName>
    <definedName name="EER" localSheetId="52">#REF!</definedName>
    <definedName name="EER" localSheetId="53">#REF!</definedName>
    <definedName name="EER" localSheetId="54">#REF!</definedName>
    <definedName name="EER" localSheetId="56">#REF!</definedName>
    <definedName name="EER" localSheetId="58">#REF!</definedName>
    <definedName name="EER" localSheetId="6">#REF!</definedName>
    <definedName name="EER" localSheetId="7">#REF!</definedName>
    <definedName name="EER" localSheetId="62">#REF!</definedName>
    <definedName name="EER" localSheetId="63">#REF!</definedName>
    <definedName name="EER" localSheetId="2">#REF!</definedName>
    <definedName name="EER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0">#REF!</definedName>
    <definedName name="EW" localSheetId="21">#REF!</definedName>
    <definedName name="EW" localSheetId="22">#REF!</definedName>
    <definedName name="EW" localSheetId="24">#REF!</definedName>
    <definedName name="EW" localSheetId="26">#REF!</definedName>
    <definedName name="EW" localSheetId="3">#REF!</definedName>
    <definedName name="EW" localSheetId="30">#REF!</definedName>
    <definedName name="EW" localSheetId="31">#REF!</definedName>
    <definedName name="EW" localSheetId="4">#REF!</definedName>
    <definedName name="EW" localSheetId="5">#REF!</definedName>
    <definedName name="EW" localSheetId="32">#REF!</definedName>
    <definedName name="EW" localSheetId="33">#REF!</definedName>
    <definedName name="EW" localSheetId="59">#REF!</definedName>
    <definedName name="EW" localSheetId="60">#REF!</definedName>
    <definedName name="EW" localSheetId="61">#REF!</definedName>
    <definedName name="EW" localSheetId="34">#REF!</definedName>
    <definedName name="EW" localSheetId="36">#REF!</definedName>
    <definedName name="EW" localSheetId="37">#REF!</definedName>
    <definedName name="EW" localSheetId="38">#REF!</definedName>
    <definedName name="EW" localSheetId="39">#REF!</definedName>
    <definedName name="EW" localSheetId="40">#REF!</definedName>
    <definedName name="EW" localSheetId="41">#REF!</definedName>
    <definedName name="EW" localSheetId="42">#REF!</definedName>
    <definedName name="EW" localSheetId="44">#REF!</definedName>
    <definedName name="EW" localSheetId="45">#REF!</definedName>
    <definedName name="EW" localSheetId="46">#REF!</definedName>
    <definedName name="EW" localSheetId="47">#REF!</definedName>
    <definedName name="EW" localSheetId="48">#REF!</definedName>
    <definedName name="EW" localSheetId="49">#REF!</definedName>
    <definedName name="EW" localSheetId="50">#REF!</definedName>
    <definedName name="EW" localSheetId="51">#REF!</definedName>
    <definedName name="EW" localSheetId="52">#REF!</definedName>
    <definedName name="EW" localSheetId="53">#REF!</definedName>
    <definedName name="EW" localSheetId="54">#REF!</definedName>
    <definedName name="EW" localSheetId="56">#REF!</definedName>
    <definedName name="EW" localSheetId="58">#REF!</definedName>
    <definedName name="EW" localSheetId="6">#REF!</definedName>
    <definedName name="EW" localSheetId="7">#REF!</definedName>
    <definedName name="EW" localSheetId="62">#REF!</definedName>
    <definedName name="EW" localSheetId="63">#REF!</definedName>
    <definedName name="EW" localSheetId="2">#REF!</definedName>
    <definedName name="EW">#REF!</definedName>
    <definedName name="FECHAUTO" localSheetId="64">'[1]CUADRO 3'!$A$3</definedName>
    <definedName name="FECHAUTO" localSheetId="0">'[1]CUADRO 3'!$A$3</definedName>
    <definedName name="FECHAUTO" localSheetId="1">'[1]CUADRO 3'!$A$3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0">#REF!</definedName>
    <definedName name="FECHAUTO" localSheetId="21">#REF!</definedName>
    <definedName name="FECHAUTO" localSheetId="22">#REF!</definedName>
    <definedName name="FECHAUTO" localSheetId="24">#REF!</definedName>
    <definedName name="FECHAUTO" localSheetId="26">#REF!</definedName>
    <definedName name="FECHAUTO" localSheetId="3">#REF!</definedName>
    <definedName name="FECHAUTO" localSheetId="30">#REF!</definedName>
    <definedName name="FECHAUTO" localSheetId="31">#REF!</definedName>
    <definedName name="FECHAUTO" localSheetId="4">#REF!</definedName>
    <definedName name="FECHAUTO" localSheetId="5">#REF!</definedName>
    <definedName name="FECHAUTO" localSheetId="32">'[1]CUADRO 3'!$A$3</definedName>
    <definedName name="FECHAUTO" localSheetId="33">'[1]CUADRO 3'!$A$3</definedName>
    <definedName name="FECHAUTO" localSheetId="59">'[1]CUADRO 3'!$A$3</definedName>
    <definedName name="FECHAUTO" localSheetId="60">'[1]CUADRO 3'!$A$3</definedName>
    <definedName name="FECHAUTO" localSheetId="61">'[1]CUADRO 3'!$A$3</definedName>
    <definedName name="FECHAUTO" localSheetId="34">'[1]CUADRO 3'!$A$3</definedName>
    <definedName name="FECHAUTO" localSheetId="35">'[1]CUADRO 3'!$A$3</definedName>
    <definedName name="FECHAUTO" localSheetId="36">'[1]CUADRO 3'!$A$3</definedName>
    <definedName name="FECHAUTO" localSheetId="37">'[1]CUADRO 3'!$A$3</definedName>
    <definedName name="FECHAUTO" localSheetId="38">'[1]CUADRO 3'!$A$3</definedName>
    <definedName name="FECHAUTO" localSheetId="39">'[1]CUADRO 3'!$A$3</definedName>
    <definedName name="FECHAUTO" localSheetId="40">'[1]CUADRO 3'!$A$3</definedName>
    <definedName name="FECHAUTO" localSheetId="41">'[1]CUADRO 3'!$A$3</definedName>
    <definedName name="FECHAUTO" localSheetId="42">'[1]CUADRO 3'!$A$3</definedName>
    <definedName name="FECHAUTO" localSheetId="43">'[1]CUADRO 3'!$A$3</definedName>
    <definedName name="FECHAUTO" localSheetId="44">'[1]CUADRO 3'!$A$3</definedName>
    <definedName name="FECHAUTO" localSheetId="45">'[1]CUADRO 3'!$A$3</definedName>
    <definedName name="FECHAUTO" localSheetId="46">'[1]CUADRO 3'!$A$3</definedName>
    <definedName name="FECHAUTO" localSheetId="47">'[1]CUADRO 3'!$A$3</definedName>
    <definedName name="FECHAUTO" localSheetId="48">'[1]CUADRO 3'!$A$3</definedName>
    <definedName name="FECHAUTO" localSheetId="49">'[1]CUADRO 3'!$A$3</definedName>
    <definedName name="FECHAUTO" localSheetId="50">'[1]CUADRO 3'!$A$3</definedName>
    <definedName name="FECHAUTO" localSheetId="51">'[1]CUADRO 3'!$A$3</definedName>
    <definedName name="FECHAUTO" localSheetId="52">'[1]CUADRO 3'!$A$3</definedName>
    <definedName name="FECHAUTO" localSheetId="53">'[1]CUADRO 3'!$A$3</definedName>
    <definedName name="FECHAUTO" localSheetId="54">'[1]CUADRO 3'!$A$3</definedName>
    <definedName name="FECHAUTO" localSheetId="55">'[1]CUADRO 3'!$A$3</definedName>
    <definedName name="FECHAUTO" localSheetId="56">'[1]CUADRO 3'!$A$3</definedName>
    <definedName name="FECHAUTO" localSheetId="57">'[1]CUADRO 3'!$A$3</definedName>
    <definedName name="FECHAUTO" localSheetId="58">'[1]CUADRO 3'!$A$3</definedName>
    <definedName name="FECHAUTO" localSheetId="6">#REF!</definedName>
    <definedName name="FECHAUTO" localSheetId="7">#REF!</definedName>
    <definedName name="FECHAUTO" localSheetId="62">#REF!</definedName>
    <definedName name="FECHAUTO" localSheetId="63">#REF!</definedName>
    <definedName name="FECHAUTO" localSheetId="2">#REF!</definedName>
    <definedName name="FECHAUTO">#REF!</definedName>
    <definedName name="FINIQUITO" localSheetId="1">#REF!</definedName>
    <definedName name="FINIQUITO" localSheetId="10">#REF!</definedName>
    <definedName name="FINIQUITO" localSheetId="11">#REF!</definedName>
    <definedName name="FINIQUITO" localSheetId="12">#REF!</definedName>
    <definedName name="FINIQUITO" localSheetId="13">#REF!</definedName>
    <definedName name="FINIQUITO" localSheetId="14">#REF!</definedName>
    <definedName name="FINIQUITO" localSheetId="15">#REF!</definedName>
    <definedName name="FINIQUITO" localSheetId="16">#REF!</definedName>
    <definedName name="FINIQUITO" localSheetId="17">#REF!</definedName>
    <definedName name="FINIQUITO" localSheetId="18">#REF!</definedName>
    <definedName name="FINIQUITO" localSheetId="19">#REF!</definedName>
    <definedName name="FINIQUITO" localSheetId="20">#REF!</definedName>
    <definedName name="FINIQUITO" localSheetId="21">#REF!</definedName>
    <definedName name="FINIQUITO" localSheetId="22">#REF!</definedName>
    <definedName name="FINIQUITO" localSheetId="24">#REF!</definedName>
    <definedName name="FINIQUITO" localSheetId="26">#REF!</definedName>
    <definedName name="FINIQUITO" localSheetId="3">'[2]ANEXO 4.9 ACCSXCONTRATO'!#REF!</definedName>
    <definedName name="FINIQUITO" localSheetId="30">#REF!</definedName>
    <definedName name="FINIQUITO" localSheetId="31">#REF!</definedName>
    <definedName name="FINIQUITO" localSheetId="4">'[2]ANEXO 4.9 ACCSXCONTRATO'!#REF!</definedName>
    <definedName name="FINIQUITO" localSheetId="5">'[2]ANEXO 4.9 ACCSXCONTRATO'!#REF!</definedName>
    <definedName name="FINIQUITO" localSheetId="32">#REF!</definedName>
    <definedName name="FINIQUITO" localSheetId="33">#REF!</definedName>
    <definedName name="FINIQUITO" localSheetId="60">#REF!</definedName>
    <definedName name="FINIQUITO" localSheetId="61">#REF!</definedName>
    <definedName name="FINIQUITO" localSheetId="34">#REF!</definedName>
    <definedName name="FINIQUITO" localSheetId="36">#REF!</definedName>
    <definedName name="FINIQUITO" localSheetId="37">#REF!</definedName>
    <definedName name="FINIQUITO" localSheetId="38">#REF!</definedName>
    <definedName name="FINIQUITO" localSheetId="39">#REF!</definedName>
    <definedName name="FINIQUITO" localSheetId="40">#REF!</definedName>
    <definedName name="FINIQUITO" localSheetId="41">#REF!</definedName>
    <definedName name="FINIQUITO" localSheetId="42">#REF!</definedName>
    <definedName name="FINIQUITO" localSheetId="44">#REF!</definedName>
    <definedName name="FINIQUITO" localSheetId="45">#REF!</definedName>
    <definedName name="FINIQUITO" localSheetId="46">#REF!</definedName>
    <definedName name="FINIQUITO" localSheetId="47">#REF!</definedName>
    <definedName name="FINIQUITO" localSheetId="48">#REF!</definedName>
    <definedName name="FINIQUITO" localSheetId="49">#REF!</definedName>
    <definedName name="FINIQUITO" localSheetId="50">#REF!</definedName>
    <definedName name="FINIQUITO" localSheetId="51">#REF!</definedName>
    <definedName name="FINIQUITO" localSheetId="52">#REF!</definedName>
    <definedName name="FINIQUITO" localSheetId="53">#REF!</definedName>
    <definedName name="FINIQUITO" localSheetId="54">#REF!</definedName>
    <definedName name="FINIQUITO" localSheetId="56">#REF!</definedName>
    <definedName name="FINIQUITO" localSheetId="58">#REF!</definedName>
    <definedName name="FINIQUITO" localSheetId="6">'[2]ANEXO 4.9 ACCSXCONTRATO'!#REF!</definedName>
    <definedName name="FINIQUITO" localSheetId="7">'[2]ANEXO 4.9 ACCSXCONTRATO'!#REF!</definedName>
    <definedName name="FINIQUITO" localSheetId="62">'[2]ANEXO 4.9 ACCSXCONTRATO'!#REF!</definedName>
    <definedName name="FINIQUITO" localSheetId="63">'[2]ANEXO 4.9 ACCSXCONTRATO'!#REF!</definedName>
    <definedName name="FINIQUITO" localSheetId="2">'[2]ANEXO 4.9 ACCSXCONTRATO'!#REF!</definedName>
    <definedName name="FINIQUITO">#REF!</definedName>
    <definedName name="III" localSheetId="10">'[2]ANEXO 4.9 ACCSXCONTRATO'!#REF!</definedName>
    <definedName name="III" localSheetId="11">'[2]ANEXO 4.9 ACCSXCONTRATO'!#REF!</definedName>
    <definedName name="III" localSheetId="12">'[2]ANEXO 4.9 ACCSXCONTRATO'!#REF!</definedName>
    <definedName name="III" localSheetId="13">'[2]ANEXO 4.9 ACCSXCONTRATO'!#REF!</definedName>
    <definedName name="III" localSheetId="14">'[2]ANEXO 4.9 ACCSXCONTRATO'!#REF!</definedName>
    <definedName name="III" localSheetId="15">'[2]ANEXO 4.9 ACCSXCONTRATO'!#REF!</definedName>
    <definedName name="III" localSheetId="16">'[2]ANEXO 4.9 ACCSXCONTRATO'!#REF!</definedName>
    <definedName name="III" localSheetId="17">'[2]ANEXO 4.9 ACCSXCONTRATO'!#REF!</definedName>
    <definedName name="III" localSheetId="18">'[2]ANEXO 4.9 ACCSXCONTRATO'!#REF!</definedName>
    <definedName name="III" localSheetId="19">'[2]ANEXO 4.9 ACCSXCONTRATO'!#REF!</definedName>
    <definedName name="III" localSheetId="20">'[2]ANEXO 4.9 ACCSXCONTRATO'!#REF!</definedName>
    <definedName name="III" localSheetId="21">'[2]ANEXO 4.9 ACCSXCONTRATO'!#REF!</definedName>
    <definedName name="III" localSheetId="22">'[2]ANEXO 4.9 ACCSXCONTRATO'!#REF!</definedName>
    <definedName name="III" localSheetId="24">'[2]ANEXO 4.9 ACCSXCONTRATO'!#REF!</definedName>
    <definedName name="III" localSheetId="26">'[2]ANEXO 4.9 ACCSXCONTRATO'!#REF!</definedName>
    <definedName name="III" localSheetId="3">'[2]ANEXO 4.9 ACCSXCONTRATO'!#REF!</definedName>
    <definedName name="III" localSheetId="30">'[2]ANEXO 4.9 ACCSXCONTRATO'!#REF!</definedName>
    <definedName name="III" localSheetId="31">'[2]ANEXO 4.9 ACCSXCONTRATO'!#REF!</definedName>
    <definedName name="III" localSheetId="4">'[2]ANEXO 4.9 ACCSXCONTRATO'!#REF!</definedName>
    <definedName name="III" localSheetId="5">'[2]ANEXO 4.9 ACCSXCONTRATO'!#REF!</definedName>
    <definedName name="III" localSheetId="32">'[2]ANEXO 4.9 ACCSXCONTRATO'!#REF!</definedName>
    <definedName name="III" localSheetId="60">'[2]ANEXO 4.9 ACCSXCONTRATO'!#REF!</definedName>
    <definedName name="III" localSheetId="61">'[2]ANEXO 4.9 ACCSXCONTRATO'!#REF!</definedName>
    <definedName name="III" localSheetId="34">'[2]ANEXO 4.9 ACCSXCONTRATO'!#REF!</definedName>
    <definedName name="III" localSheetId="36">'[2]ANEXO 4.9 ACCSXCONTRATO'!#REF!</definedName>
    <definedName name="III" localSheetId="37">'[2]ANEXO 4.9 ACCSXCONTRATO'!#REF!</definedName>
    <definedName name="III" localSheetId="39">'[2]ANEXO 4.9 ACCSXCONTRATO'!#REF!</definedName>
    <definedName name="III" localSheetId="40">'[2]ANEXO 4.9 ACCSXCONTRATO'!#REF!</definedName>
    <definedName name="III" localSheetId="41">'[2]ANEXO 4.9 ACCSXCONTRATO'!#REF!</definedName>
    <definedName name="III" localSheetId="44">'[2]ANEXO 4.9 ACCSXCONTRATO'!#REF!</definedName>
    <definedName name="III" localSheetId="45">'[2]ANEXO 4.9 ACCSXCONTRATO'!#REF!</definedName>
    <definedName name="III" localSheetId="49">'[2]ANEXO 4.9 ACCSXCONTRATO'!#REF!</definedName>
    <definedName name="III" localSheetId="50">'[2]ANEXO 4.9 ACCSXCONTRATO'!#REF!</definedName>
    <definedName name="III" localSheetId="51">'[2]ANEXO 4.9 ACCSXCONTRATO'!#REF!</definedName>
    <definedName name="III" localSheetId="52">'[2]ANEXO 4.9 ACCSXCONTRATO'!#REF!</definedName>
    <definedName name="III" localSheetId="54">'[2]ANEXO 4.9 ACCSXCONTRATO'!#REF!</definedName>
    <definedName name="III" localSheetId="56">'[2]ANEXO 4.9 ACCSXCONTRATO'!#REF!</definedName>
    <definedName name="III" localSheetId="58">'[2]ANEXO 4.9 ACCSXCONTRATO'!#REF!</definedName>
    <definedName name="III" localSheetId="6">'[2]ANEXO 4.9 ACCSXCONTRATO'!#REF!</definedName>
    <definedName name="III" localSheetId="7">'[2]ANEXO 4.9 ACCSXCONTRATO'!#REF!</definedName>
    <definedName name="III" localSheetId="62">'[2]ANEXO 4.9 ACCSXCONTRATO'!#REF!</definedName>
    <definedName name="III" localSheetId="2">'[2]ANEXO 4.9 ACCSXCONTRATO'!#REF!</definedName>
    <definedName name="III">'[2]ANEXO 4.9 ACCSXCONTRATO'!#REF!</definedName>
    <definedName name="JJJ" localSheetId="1">'[3]ANEXO 4.9 ACCSXCONTRATO'!#REF!</definedName>
    <definedName name="JJJ" localSheetId="10">'[3]ANEXO 4.9 ACCSXCONTRATO'!#REF!</definedName>
    <definedName name="JJJ" localSheetId="11">'[3]ANEXO 4.9 ACCSXCONTRATO'!#REF!</definedName>
    <definedName name="JJJ" localSheetId="12">'[3]ANEXO 4.9 ACCSXCONTRATO'!#REF!</definedName>
    <definedName name="JJJ" localSheetId="13">'[3]ANEXO 4.9 ACCSXCONTRATO'!#REF!</definedName>
    <definedName name="JJJ" localSheetId="14">'[3]ANEXO 4.9 ACCSXCONTRATO'!#REF!</definedName>
    <definedName name="JJJ" localSheetId="15">'[3]ANEXO 4.9 ACCSXCONTRATO'!#REF!</definedName>
    <definedName name="JJJ" localSheetId="16">'[3]ANEXO 4.9 ACCSXCONTRATO'!#REF!</definedName>
    <definedName name="JJJ" localSheetId="17">'[3]ANEXO 4.9 ACCSXCONTRATO'!#REF!</definedName>
    <definedName name="JJJ" localSheetId="18">'[3]ANEXO 4.9 ACCSXCONTRATO'!#REF!</definedName>
    <definedName name="JJJ" localSheetId="19">'[3]ANEXO 4.9 ACCSXCONTRATO'!#REF!</definedName>
    <definedName name="JJJ" localSheetId="20">'[3]ANEXO 4.9 ACCSXCONTRATO'!#REF!</definedName>
    <definedName name="JJJ" localSheetId="21">'[3]ANEXO 4.9 ACCSXCONTRATO'!#REF!</definedName>
    <definedName name="JJJ" localSheetId="22">'[3]ANEXO 4.9 ACCSXCONTRATO'!#REF!</definedName>
    <definedName name="JJJ" localSheetId="24">'[3]ANEXO 4.9 ACCSXCONTRATO'!#REF!</definedName>
    <definedName name="JJJ" localSheetId="26">'[3]ANEXO 4.9 ACCSXCONTRATO'!#REF!</definedName>
    <definedName name="JJJ" localSheetId="3">'[3]ANEXO 4.9 ACCSXCONTRATO'!#REF!</definedName>
    <definedName name="JJJ" localSheetId="30">'[3]ANEXO 4.9 ACCSXCONTRATO'!#REF!</definedName>
    <definedName name="JJJ" localSheetId="31">'[3]ANEXO 4.9 ACCSXCONTRATO'!#REF!</definedName>
    <definedName name="JJJ" localSheetId="4">'[3]ANEXO 4.9 ACCSXCONTRATO'!#REF!</definedName>
    <definedName name="JJJ" localSheetId="5">'[3]ANEXO 4.9 ACCSXCONTRATO'!#REF!</definedName>
    <definedName name="JJJ" localSheetId="32">'[3]ANEXO 4.9 ACCSXCONTRATO'!#REF!</definedName>
    <definedName name="JJJ" localSheetId="60">'[3]ANEXO 4.9 ACCSXCONTRATO'!#REF!</definedName>
    <definedName name="JJJ" localSheetId="61">'[3]ANEXO 4.9 ACCSXCONTRATO'!#REF!</definedName>
    <definedName name="JJJ" localSheetId="34">'[3]ANEXO 4.9 ACCSXCONTRATO'!#REF!</definedName>
    <definedName name="JJJ" localSheetId="36">'[3]ANEXO 4.9 ACCSXCONTRATO'!#REF!</definedName>
    <definedName name="JJJ" localSheetId="37">'[3]ANEXO 4.9 ACCSXCONTRATO'!#REF!</definedName>
    <definedName name="JJJ" localSheetId="38">'[3]ANEXO 4.9 ACCSXCONTRATO'!#REF!</definedName>
    <definedName name="JJJ" localSheetId="39">'[3]ANEXO 4.9 ACCSXCONTRATO'!#REF!</definedName>
    <definedName name="JJJ" localSheetId="40">'[3]ANEXO 4.9 ACCSXCONTRATO'!#REF!</definedName>
    <definedName name="JJJ" localSheetId="41">'[3]ANEXO 4.9 ACCSXCONTRATO'!#REF!</definedName>
    <definedName name="JJJ" localSheetId="42">'[3]ANEXO 4.9 ACCSXCONTRATO'!#REF!</definedName>
    <definedName name="JJJ" localSheetId="44">'[3]ANEXO 4.9 ACCSXCONTRATO'!#REF!</definedName>
    <definedName name="JJJ" localSheetId="45">'[3]ANEXO 4.9 ACCSXCONTRATO'!#REF!</definedName>
    <definedName name="JJJ" localSheetId="47">'[3]ANEXO 4.9 ACCSXCONTRATO'!#REF!</definedName>
    <definedName name="JJJ" localSheetId="49">'[3]ANEXO 4.9 ACCSXCONTRATO'!#REF!</definedName>
    <definedName name="JJJ" localSheetId="50">'[3]ANEXO 4.9 ACCSXCONTRATO'!#REF!</definedName>
    <definedName name="JJJ" localSheetId="51">'[3]ANEXO 4.9 ACCSXCONTRATO'!#REF!</definedName>
    <definedName name="JJJ" localSheetId="52">'[3]ANEXO 4.9 ACCSXCONTRATO'!#REF!</definedName>
    <definedName name="JJJ" localSheetId="53">'[3]ANEXO 4.9 ACCSXCONTRATO'!#REF!</definedName>
    <definedName name="JJJ" localSheetId="54">'[3]ANEXO 4.9 ACCSXCONTRATO'!#REF!</definedName>
    <definedName name="JJJ" localSheetId="56">'[3]ANEXO 4.9 ACCSXCONTRATO'!#REF!</definedName>
    <definedName name="JJJ" localSheetId="58">'[3]ANEXO 4.9 ACCSXCONTRATO'!#REF!</definedName>
    <definedName name="JJJ" localSheetId="6">'[3]ANEXO 4.9 ACCSXCONTRATO'!#REF!</definedName>
    <definedName name="JJJ" localSheetId="7">'[3]ANEXO 4.9 ACCSXCONTRATO'!#REF!</definedName>
    <definedName name="JJJ" localSheetId="62">'[3]ANEXO 4.9 ACCSXCONTRATO'!#REF!</definedName>
    <definedName name="JJJ" localSheetId="63">'[3]ANEXO 4.9 ACCSXCONTRATO'!#REF!</definedName>
    <definedName name="JJJ" localSheetId="2">'[3]ANEXO 4.9 ACCSXCONTRATO'!#REF!</definedName>
    <definedName name="JJJ">'[3]ANEXO 4.9 ACCSXCONTRATO'!#REF!</definedName>
    <definedName name="JJJJJJJ" localSheetId="1">#REF!</definedName>
    <definedName name="JJJJJJJ" localSheetId="10">#REF!</definedName>
    <definedName name="JJJJJJJ" localSheetId="11">#REF!</definedName>
    <definedName name="JJJJJJJ" localSheetId="12">#REF!</definedName>
    <definedName name="JJJJJJJ" localSheetId="13">#REF!</definedName>
    <definedName name="JJJJJJJ" localSheetId="14">#REF!</definedName>
    <definedName name="JJJJJJJ" localSheetId="15">#REF!</definedName>
    <definedName name="JJJJJJJ" localSheetId="16">#REF!</definedName>
    <definedName name="JJJJJJJ" localSheetId="17">#REF!</definedName>
    <definedName name="JJJJJJJ" localSheetId="18">#REF!</definedName>
    <definedName name="JJJJJJJ" localSheetId="19">#REF!</definedName>
    <definedName name="JJJJJJJ" localSheetId="20">#REF!</definedName>
    <definedName name="JJJJJJJ" localSheetId="21">#REF!</definedName>
    <definedName name="JJJJJJJ" localSheetId="22">#REF!</definedName>
    <definedName name="JJJJJJJ" localSheetId="24">#REF!</definedName>
    <definedName name="JJJJJJJ" localSheetId="26">#REF!</definedName>
    <definedName name="JJJJJJJ" localSheetId="3">#REF!</definedName>
    <definedName name="JJJJJJJ" localSheetId="30">#REF!</definedName>
    <definedName name="JJJJJJJ" localSheetId="31">#REF!</definedName>
    <definedName name="JJJJJJJ" localSheetId="4">#REF!</definedName>
    <definedName name="JJJJJJJ" localSheetId="5">#REF!</definedName>
    <definedName name="JJJJJJJ" localSheetId="32">#REF!</definedName>
    <definedName name="JJJJJJJ" localSheetId="60">#REF!</definedName>
    <definedName name="JJJJJJJ" localSheetId="61">#REF!</definedName>
    <definedName name="JJJJJJJ" localSheetId="34">#REF!</definedName>
    <definedName name="JJJJJJJ" localSheetId="36">#REF!</definedName>
    <definedName name="JJJJJJJ" localSheetId="37">#REF!</definedName>
    <definedName name="JJJJJJJ" localSheetId="38">#REF!</definedName>
    <definedName name="JJJJJJJ" localSheetId="39">#REF!</definedName>
    <definedName name="JJJJJJJ" localSheetId="40">#REF!</definedName>
    <definedName name="JJJJJJJ" localSheetId="41">#REF!</definedName>
    <definedName name="JJJJJJJ" localSheetId="42">#REF!</definedName>
    <definedName name="JJJJJJJ" localSheetId="44">#REF!</definedName>
    <definedName name="JJJJJJJ" localSheetId="45">#REF!</definedName>
    <definedName name="JJJJJJJ" localSheetId="49">#REF!</definedName>
    <definedName name="JJJJJJJ" localSheetId="50">#REF!</definedName>
    <definedName name="JJJJJJJ" localSheetId="51">#REF!</definedName>
    <definedName name="JJJJJJJ" localSheetId="52">#REF!</definedName>
    <definedName name="JJJJJJJ" localSheetId="54">#REF!</definedName>
    <definedName name="JJJJJJJ" localSheetId="56">#REF!</definedName>
    <definedName name="JJJJJJJ" localSheetId="58">#REF!</definedName>
    <definedName name="JJJJJJJ" localSheetId="6">#REF!</definedName>
    <definedName name="JJJJJJJ" localSheetId="7">#REF!</definedName>
    <definedName name="JJJJJJJ" localSheetId="62">#REF!</definedName>
    <definedName name="JJJJJJJ" localSheetId="63">#REF!</definedName>
    <definedName name="JJJJJJJ" localSheetId="2">#REF!</definedName>
    <definedName name="JJJJJJJ">#REF!</definedName>
    <definedName name="JOJOJO" localSheetId="1">#REF!</definedName>
    <definedName name="JOJOJO" localSheetId="10">#REF!</definedName>
    <definedName name="JOJOJO" localSheetId="11">#REF!</definedName>
    <definedName name="JOJOJO" localSheetId="12">#REF!</definedName>
    <definedName name="JOJOJO" localSheetId="13">#REF!</definedName>
    <definedName name="JOJOJO" localSheetId="14">#REF!</definedName>
    <definedName name="JOJOJO" localSheetId="15">#REF!</definedName>
    <definedName name="JOJOJO" localSheetId="16">#REF!</definedName>
    <definedName name="JOJOJO" localSheetId="17">#REF!</definedName>
    <definedName name="JOJOJO" localSheetId="18">#REF!</definedName>
    <definedName name="JOJOJO" localSheetId="19">#REF!</definedName>
    <definedName name="JOJOJO" localSheetId="20">#REF!</definedName>
    <definedName name="JOJOJO" localSheetId="21">#REF!</definedName>
    <definedName name="JOJOJO" localSheetId="22">#REF!</definedName>
    <definedName name="JOJOJO" localSheetId="24">#REF!</definedName>
    <definedName name="JOJOJO" localSheetId="26">#REF!</definedName>
    <definedName name="JOJOJO" localSheetId="3">#REF!</definedName>
    <definedName name="JOJOJO" localSheetId="30">#REF!</definedName>
    <definedName name="JOJOJO" localSheetId="31">#REF!</definedName>
    <definedName name="JOJOJO" localSheetId="4">#REF!</definedName>
    <definedName name="JOJOJO" localSheetId="5">#REF!</definedName>
    <definedName name="JOJOJO" localSheetId="32">#REF!</definedName>
    <definedName name="JOJOJO" localSheetId="60">#REF!</definedName>
    <definedName name="JOJOJO" localSheetId="61">#REF!</definedName>
    <definedName name="JOJOJO" localSheetId="34">#REF!</definedName>
    <definedName name="JOJOJO" localSheetId="36">#REF!</definedName>
    <definedName name="JOJOJO" localSheetId="37">#REF!</definedName>
    <definedName name="JOJOJO" localSheetId="38">#REF!</definedName>
    <definedName name="JOJOJO" localSheetId="39">#REF!</definedName>
    <definedName name="JOJOJO" localSheetId="40">#REF!</definedName>
    <definedName name="JOJOJO" localSheetId="41">#REF!</definedName>
    <definedName name="JOJOJO" localSheetId="42">#REF!</definedName>
    <definedName name="JOJOJO" localSheetId="44">#REF!</definedName>
    <definedName name="JOJOJO" localSheetId="45">#REF!</definedName>
    <definedName name="JOJOJO" localSheetId="47">#REF!</definedName>
    <definedName name="JOJOJO" localSheetId="49">#REF!</definedName>
    <definedName name="JOJOJO" localSheetId="50">#REF!</definedName>
    <definedName name="JOJOJO" localSheetId="51">#REF!</definedName>
    <definedName name="JOJOJO" localSheetId="52">#REF!</definedName>
    <definedName name="JOJOJO" localSheetId="53">#REF!</definedName>
    <definedName name="JOJOJO" localSheetId="54">#REF!</definedName>
    <definedName name="JOJOJO" localSheetId="56">#REF!</definedName>
    <definedName name="JOJOJO" localSheetId="58">#REF!</definedName>
    <definedName name="JOJOJO" localSheetId="6">#REF!</definedName>
    <definedName name="JOJOJO" localSheetId="7">#REF!</definedName>
    <definedName name="JOJOJO" localSheetId="62">#REF!</definedName>
    <definedName name="JOJOJO" localSheetId="63">#REF!</definedName>
    <definedName name="JOJOJO" localSheetId="2">#REF!</definedName>
    <definedName name="JOJOJO">#REF!</definedName>
    <definedName name="LISTA" localSheetId="1">'[4]ACCCONVENIDAS 4.B'!#REF!</definedName>
    <definedName name="LISTA" localSheetId="10">'ACCCONVENIDAS 4.B'!#REF!</definedName>
    <definedName name="LISTA" localSheetId="11">'ACCCONVENIDAS 4.B'!#REF!</definedName>
    <definedName name="LISTA" localSheetId="12">'ACCCONVENIDAS 4.B'!#REF!</definedName>
    <definedName name="LISTA" localSheetId="13">'ACCCONVENIDAS 4.B'!#REF!</definedName>
    <definedName name="LISTA" localSheetId="14">'ACCCONVENIDAS 4.B'!#REF!</definedName>
    <definedName name="LISTA" localSheetId="15">'ACCCONVENIDAS 4.B'!#REF!</definedName>
    <definedName name="LISTA" localSheetId="16">'ACCCONVENIDAS 4.B'!#REF!</definedName>
    <definedName name="LISTA" localSheetId="17">'ACCCONVENIDAS 4.B'!#REF!</definedName>
    <definedName name="LISTA" localSheetId="18">'ACCCONVENIDAS 4.B'!#REF!</definedName>
    <definedName name="LISTA" localSheetId="19">'ACCCONVENIDAS 4.B'!#REF!</definedName>
    <definedName name="LISTA" localSheetId="20">'ACCCONVENIDAS 4.B'!#REF!</definedName>
    <definedName name="LISTA" localSheetId="21">'ACCCONVENIDAS 4.B'!#REF!</definedName>
    <definedName name="LISTA" localSheetId="22">'ACCCONVENIDAS 4.B'!#REF!</definedName>
    <definedName name="LISTA" localSheetId="24">'ACCCONVENIDAS 4.B'!#REF!</definedName>
    <definedName name="LISTA" localSheetId="26">'ACCCONVENIDAS 4.B'!#REF!</definedName>
    <definedName name="LISTA" localSheetId="3">'[2]ACCCONVENIDAS 4.B'!#REF!</definedName>
    <definedName name="LISTA" localSheetId="30">'ACCCONVENIDAS 4.B'!#REF!</definedName>
    <definedName name="LISTA" localSheetId="31">'ACCCONVENIDAS 4.B'!#REF!</definedName>
    <definedName name="LISTA" localSheetId="4">'[2]ACCCONVENIDAS 4.B'!#REF!</definedName>
    <definedName name="LISTA" localSheetId="5">'[2]ACCCONVENIDAS 4.B'!#REF!</definedName>
    <definedName name="LISTA" localSheetId="32">'ACCCONVENIDAS 4.B'!#REF!</definedName>
    <definedName name="LISTA" localSheetId="33">'ACCCONVENIDAS 4.B'!#REF!</definedName>
    <definedName name="LISTA" localSheetId="60">'ACCCONVENIDAS 4.B'!#REF!</definedName>
    <definedName name="LISTA" localSheetId="61">'ACCCONVENIDAS 4.B'!#REF!</definedName>
    <definedName name="LISTA" localSheetId="34">'ACCCONVENIDAS 4.B'!#REF!</definedName>
    <definedName name="LISTA" localSheetId="36">'ACCCONVENIDAS 4.B'!#REF!</definedName>
    <definedName name="LISTA" localSheetId="37">'ACCCONVENIDAS 4.B'!#REF!</definedName>
    <definedName name="LISTA" localSheetId="38">'ACCCONVENIDAS 4.B'!#REF!</definedName>
    <definedName name="LISTA" localSheetId="39">'ACCCONVENIDAS 4.B'!#REF!</definedName>
    <definedName name="LISTA" localSheetId="40">'ACCCONVENIDAS 4.B'!#REF!</definedName>
    <definedName name="LISTA" localSheetId="41">'ACCCONVENIDAS 4.B'!#REF!</definedName>
    <definedName name="LISTA" localSheetId="42">'ACCCONVENIDAS 4.B'!#REF!</definedName>
    <definedName name="LISTA" localSheetId="44">'ACCCONVENIDAS 4.B'!#REF!</definedName>
    <definedName name="LISTA" localSheetId="45">'ACCCONVENIDAS 4.B'!#REF!</definedName>
    <definedName name="LISTA" localSheetId="46">'ACCCONVENIDAS 4.B'!#REF!</definedName>
    <definedName name="LISTA" localSheetId="47">'ACCCONVENIDAS 4.B'!#REF!</definedName>
    <definedName name="LISTA" localSheetId="48">'ACCCONVENIDAS 4.B'!#REF!</definedName>
    <definedName name="LISTA" localSheetId="49">'ACCCONVENIDAS 4.B'!#REF!</definedName>
    <definedName name="LISTA" localSheetId="50">'ACCCONVENIDAS 4.B'!#REF!</definedName>
    <definedName name="LISTA" localSheetId="51">'ACCCONVENIDAS 4.B'!#REF!</definedName>
    <definedName name="LISTA" localSheetId="52">'ACCCONVENIDAS 4.B'!#REF!</definedName>
    <definedName name="LISTA" localSheetId="53">'ACCCONVENIDAS 4.B'!#REF!</definedName>
    <definedName name="LISTA" localSheetId="54">'ACCCONVENIDAS 4.B'!#REF!</definedName>
    <definedName name="LISTA" localSheetId="56">'ACCCONVENIDAS 4.B'!#REF!</definedName>
    <definedName name="LISTA" localSheetId="58">'ACCCONVENIDAS 4.B'!#REF!</definedName>
    <definedName name="LISTA" localSheetId="6">'[2]ACCCONVENIDAS 4.B'!#REF!</definedName>
    <definedName name="LISTA" localSheetId="7">'[2]ACCCONVENIDAS 4.B'!#REF!</definedName>
    <definedName name="LISTA" localSheetId="62">'[2]ACCCONVENIDAS 4.B'!#REF!</definedName>
    <definedName name="LISTA" localSheetId="63">'[2]ACCCONVENIDAS 4.B'!#REF!</definedName>
    <definedName name="LISTA" localSheetId="2">'[2]ACCCONVENIDAS 4.B'!#REF!</definedName>
    <definedName name="LISTA">'ACCCONVENIDAS 4.B'!#REF!</definedName>
    <definedName name="META" localSheetId="1">#REF!</definedName>
    <definedName name="META" localSheetId="10">#REF!</definedName>
    <definedName name="META" localSheetId="11">#REF!</definedName>
    <definedName name="META" localSheetId="12">#REF!</definedName>
    <definedName name="META" localSheetId="13">#REF!</definedName>
    <definedName name="META" localSheetId="14">#REF!</definedName>
    <definedName name="META" localSheetId="15">#REF!</definedName>
    <definedName name="META" localSheetId="16">#REF!</definedName>
    <definedName name="META" localSheetId="17">#REF!</definedName>
    <definedName name="META" localSheetId="18">#REF!</definedName>
    <definedName name="META" localSheetId="19">#REF!</definedName>
    <definedName name="META" localSheetId="20">#REF!</definedName>
    <definedName name="META" localSheetId="21">#REF!</definedName>
    <definedName name="META" localSheetId="22">#REF!</definedName>
    <definedName name="META" localSheetId="24">#REF!</definedName>
    <definedName name="META" localSheetId="26">#REF!</definedName>
    <definedName name="META" localSheetId="3">'[2]ANEXO 3 PROG.PPTARIOS'!#REF!</definedName>
    <definedName name="META" localSheetId="30">#REF!</definedName>
    <definedName name="META" localSheetId="31">#REF!</definedName>
    <definedName name="META" localSheetId="4">'[2]ANEXO 3 PROG.PPTARIOS'!#REF!</definedName>
    <definedName name="META" localSheetId="5">'[2]ANEXO 3 PROG.PPTARIOS'!#REF!</definedName>
    <definedName name="META" localSheetId="32">#REF!</definedName>
    <definedName name="META" localSheetId="33">#REF!</definedName>
    <definedName name="META" localSheetId="60">#REF!</definedName>
    <definedName name="META" localSheetId="61">#REF!</definedName>
    <definedName name="META" localSheetId="34">#REF!</definedName>
    <definedName name="META" localSheetId="36">#REF!</definedName>
    <definedName name="META" localSheetId="37">#REF!</definedName>
    <definedName name="META" localSheetId="38">#REF!</definedName>
    <definedName name="META" localSheetId="39">#REF!</definedName>
    <definedName name="META" localSheetId="40">#REF!</definedName>
    <definedName name="META" localSheetId="41">#REF!</definedName>
    <definedName name="META" localSheetId="42">#REF!</definedName>
    <definedName name="META" localSheetId="44">#REF!</definedName>
    <definedName name="META" localSheetId="45">#REF!</definedName>
    <definedName name="META" localSheetId="46">#REF!</definedName>
    <definedName name="META" localSheetId="47">#REF!</definedName>
    <definedName name="META" localSheetId="48">#REF!</definedName>
    <definedName name="META" localSheetId="49">#REF!</definedName>
    <definedName name="META" localSheetId="50">#REF!</definedName>
    <definedName name="META" localSheetId="51">#REF!</definedName>
    <definedName name="META" localSheetId="52">#REF!</definedName>
    <definedName name="META" localSheetId="53">#REF!</definedName>
    <definedName name="META" localSheetId="54">#REF!</definedName>
    <definedName name="META" localSheetId="56">#REF!</definedName>
    <definedName name="META" localSheetId="58">#REF!</definedName>
    <definedName name="META" localSheetId="6">'[2]ANEXO 3 PROG.PPTARIOS'!#REF!</definedName>
    <definedName name="META" localSheetId="7">'[2]ANEXO 3 PROG.PPTARIOS'!#REF!</definedName>
    <definedName name="META" localSheetId="62">'[2]ANEXO 3 PROG.PPTARIOS'!#REF!</definedName>
    <definedName name="META" localSheetId="63">'[2]ANEXO 3 PROG.PPTARIOS'!#REF!</definedName>
    <definedName name="META" localSheetId="2">'[2]ANEXO 3 PROG.PPTARIOS'!#REF!</definedName>
    <definedName name="META">#REF!</definedName>
    <definedName name="META2" localSheetId="1">#REF!</definedName>
    <definedName name="META2" localSheetId="10">#REF!</definedName>
    <definedName name="META2" localSheetId="11">#REF!</definedName>
    <definedName name="META2" localSheetId="12">#REF!</definedName>
    <definedName name="META2" localSheetId="13">#REF!</definedName>
    <definedName name="META2" localSheetId="14">#REF!</definedName>
    <definedName name="META2" localSheetId="15">#REF!</definedName>
    <definedName name="META2" localSheetId="16">#REF!</definedName>
    <definedName name="META2" localSheetId="17">#REF!</definedName>
    <definedName name="META2" localSheetId="18">#REF!</definedName>
    <definedName name="META2" localSheetId="19">#REF!</definedName>
    <definedName name="META2" localSheetId="20">#REF!</definedName>
    <definedName name="META2" localSheetId="21">#REF!</definedName>
    <definedName name="META2" localSheetId="22">#REF!</definedName>
    <definedName name="META2" localSheetId="24">#REF!</definedName>
    <definedName name="META2" localSheetId="26">#REF!</definedName>
    <definedName name="META2" localSheetId="3">'[2]ANEXO 3 PROG.PPTARIOS'!#REF!</definedName>
    <definedName name="META2" localSheetId="30">#REF!</definedName>
    <definedName name="META2" localSheetId="31">#REF!</definedName>
    <definedName name="META2" localSheetId="4">'[2]ANEXO 3 PROG.PPTARIOS'!#REF!</definedName>
    <definedName name="META2" localSheetId="5">'[2]ANEXO 3 PROG.PPTARIOS'!#REF!</definedName>
    <definedName name="META2" localSheetId="32">#REF!</definedName>
    <definedName name="META2" localSheetId="33">#REF!</definedName>
    <definedName name="META2" localSheetId="60">#REF!</definedName>
    <definedName name="META2" localSheetId="61">#REF!</definedName>
    <definedName name="META2" localSheetId="34">#REF!</definedName>
    <definedName name="META2" localSheetId="36">#REF!</definedName>
    <definedName name="META2" localSheetId="37">#REF!</definedName>
    <definedName name="META2" localSheetId="38">#REF!</definedName>
    <definedName name="META2" localSheetId="39">#REF!</definedName>
    <definedName name="META2" localSheetId="40">#REF!</definedName>
    <definedName name="META2" localSheetId="41">#REF!</definedName>
    <definedName name="META2" localSheetId="42">#REF!</definedName>
    <definedName name="META2" localSheetId="44">#REF!</definedName>
    <definedName name="META2" localSheetId="45">#REF!</definedName>
    <definedName name="META2" localSheetId="46">#REF!</definedName>
    <definedName name="META2" localSheetId="47">#REF!</definedName>
    <definedName name="META2" localSheetId="48">#REF!</definedName>
    <definedName name="META2" localSheetId="49">#REF!</definedName>
    <definedName name="META2" localSheetId="50">#REF!</definedName>
    <definedName name="META2" localSheetId="51">#REF!</definedName>
    <definedName name="META2" localSheetId="52">#REF!</definedName>
    <definedName name="META2" localSheetId="53">#REF!</definedName>
    <definedName name="META2" localSheetId="54">#REF!</definedName>
    <definedName name="META2" localSheetId="56">#REF!</definedName>
    <definedName name="META2" localSheetId="58">#REF!</definedName>
    <definedName name="META2" localSheetId="6">'[2]ANEXO 3 PROG.PPTARIOS'!#REF!</definedName>
    <definedName name="META2" localSheetId="7">'[2]ANEXO 3 PROG.PPTARIOS'!#REF!</definedName>
    <definedName name="META2" localSheetId="62">'[2]ANEXO 3 PROG.PPTARIOS'!#REF!</definedName>
    <definedName name="META2" localSheetId="63">'[2]ANEXO 3 PROG.PPTARIOS'!#REF!</definedName>
    <definedName name="META2" localSheetId="2">'[2]ANEXO 3 PROG.PPTARIOS'!#REF!</definedName>
    <definedName name="META2">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0">'[3]ANEXO 4.9 ACCSXCONTRATO'!#REF!</definedName>
    <definedName name="momen" localSheetId="21">'[3]ANEXO 4.9 ACCSXCONTRATO'!#REF!</definedName>
    <definedName name="momen" localSheetId="22">'[3]ANEXO 4.9 ACCSXCONTRATO'!#REF!</definedName>
    <definedName name="momen" localSheetId="24">'[3]ANEXO 4.9 ACCSXCONTRATO'!#REF!</definedName>
    <definedName name="momen" localSheetId="26">'[3]ANEXO 4.9 ACCSXCONTRATO'!#REF!</definedName>
    <definedName name="momen" localSheetId="3">'[3]ANEXO 4.9 ACCSXCONTRATO'!#REF!</definedName>
    <definedName name="momen" localSheetId="30">'[3]ANEXO 4.9 ACCSXCONTRATO'!#REF!</definedName>
    <definedName name="momen" localSheetId="31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32">'[3]ANEXO 4.9 ACCSXCONTRATO'!#REF!</definedName>
    <definedName name="momen" localSheetId="33">'[3]ANEXO 4.9 ACCSXCONTRATO'!#REF!</definedName>
    <definedName name="momen" localSheetId="60">'[3]ANEXO 4.9 ACCSXCONTRATO'!#REF!</definedName>
    <definedName name="momen" localSheetId="61">'[3]ANEXO 4.9 ACCSXCONTRATO'!#REF!</definedName>
    <definedName name="momen" localSheetId="34">'[3]ANEXO 4.9 ACCSXCONTRATO'!#REF!</definedName>
    <definedName name="momen" localSheetId="36">'[3]ANEXO 4.9 ACCSXCONTRATO'!#REF!</definedName>
    <definedName name="momen" localSheetId="37">'[3]ANEXO 4.9 ACCSXCONTRATO'!#REF!</definedName>
    <definedName name="momen" localSheetId="38">'[3]ANEXO 4.9 ACCSXCONTRATO'!#REF!</definedName>
    <definedName name="momen" localSheetId="39">'[3]ANEXO 4.9 ACCSXCONTRATO'!#REF!</definedName>
    <definedName name="momen" localSheetId="40">'[3]ANEXO 4.9 ACCSXCONTRATO'!#REF!</definedName>
    <definedName name="momen" localSheetId="41">'[3]ANEXO 4.9 ACCSXCONTRATO'!#REF!</definedName>
    <definedName name="momen" localSheetId="42">'[3]ANEXO 4.9 ACCSXCONTRATO'!#REF!</definedName>
    <definedName name="momen" localSheetId="44">'[3]ANEXO 4.9 ACCSXCONTRATO'!#REF!</definedName>
    <definedName name="momen" localSheetId="45">'[3]ANEXO 4.9 ACCSXCONTRATO'!#REF!</definedName>
    <definedName name="momen" localSheetId="46">'[3]ANEXO 4.9 ACCSXCONTRATO'!#REF!</definedName>
    <definedName name="momen" localSheetId="47">'[3]ANEXO 4.9 ACCSXCONTRATO'!#REF!</definedName>
    <definedName name="momen" localSheetId="48">'[3]ANEXO 4.9 ACCSXCONTRATO'!#REF!</definedName>
    <definedName name="momen" localSheetId="49">'[3]ANEXO 4.9 ACCSXCONTRATO'!#REF!</definedName>
    <definedName name="momen" localSheetId="50">'[3]ANEXO 4.9 ACCSXCONTRATO'!#REF!</definedName>
    <definedName name="momen" localSheetId="51">'[3]ANEXO 4.9 ACCSXCONTRATO'!#REF!</definedName>
    <definedName name="momen" localSheetId="52">'[3]ANEXO 4.9 ACCSXCONTRATO'!#REF!</definedName>
    <definedName name="momen" localSheetId="53">'[3]ANEXO 4.9 ACCSXCONTRATO'!#REF!</definedName>
    <definedName name="momen" localSheetId="54">'[3]ANEXO 4.9 ACCSXCONTRATO'!#REF!</definedName>
    <definedName name="momen" localSheetId="56">'[3]ANEXO 4.9 ACCSXCONTRATO'!#REF!</definedName>
    <definedName name="momen" localSheetId="58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62">'[3]ANEXO 4.9 ACCSXCONTRATO'!#REF!</definedName>
    <definedName name="momen" localSheetId="63">'[3]ANEXO 4.9 ACCSXCONTRATO'!#REF!</definedName>
    <definedName name="momen" localSheetId="2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0">'[3]ANEXO 3 PROG.PPTARIOS'!#REF!</definedName>
    <definedName name="nombre" localSheetId="21">'[3]ANEXO 3 PROG.PPTARIOS'!#REF!</definedName>
    <definedName name="nombre" localSheetId="22">'[3]ANEXO 3 PROG.PPTARIOS'!#REF!</definedName>
    <definedName name="nombre" localSheetId="24">'[3]ANEXO 3 PROG.PPTARIOS'!#REF!</definedName>
    <definedName name="nombre" localSheetId="26">'[3]ANEXO 3 PROG.PPTARIOS'!#REF!</definedName>
    <definedName name="nombre" localSheetId="3">'[3]ANEXO 3 PROG.PPTARIOS'!#REF!</definedName>
    <definedName name="nombre" localSheetId="30">'[3]ANEXO 3 PROG.PPTARIOS'!#REF!</definedName>
    <definedName name="nombre" localSheetId="31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32">'[3]ANEXO 3 PROG.PPTARIOS'!#REF!</definedName>
    <definedName name="nombre" localSheetId="33">'[3]ANEXO 3 PROG.PPTARIOS'!#REF!</definedName>
    <definedName name="nombre" localSheetId="60">'[3]ANEXO 3 PROG.PPTARIOS'!#REF!</definedName>
    <definedName name="nombre" localSheetId="61">'[3]ANEXO 3 PROG.PPTARIOS'!#REF!</definedName>
    <definedName name="nombre" localSheetId="34">'[3]ANEXO 3 PROG.PPTARIOS'!#REF!</definedName>
    <definedName name="nombre" localSheetId="36">'[3]ANEXO 3 PROG.PPTARIOS'!#REF!</definedName>
    <definedName name="nombre" localSheetId="37">'[3]ANEXO 3 PROG.PPTARIOS'!#REF!</definedName>
    <definedName name="nombre" localSheetId="38">'[3]ANEXO 3 PROG.PPTARIOS'!#REF!</definedName>
    <definedName name="nombre" localSheetId="39">'[3]ANEXO 3 PROG.PPTARIOS'!#REF!</definedName>
    <definedName name="nombre" localSheetId="40">'[3]ANEXO 3 PROG.PPTARIOS'!#REF!</definedName>
    <definedName name="nombre" localSheetId="41">'[3]ANEXO 3 PROG.PPTARIOS'!#REF!</definedName>
    <definedName name="nombre" localSheetId="42">'[3]ANEXO 3 PROG.PPTARIOS'!#REF!</definedName>
    <definedName name="nombre" localSheetId="44">'[3]ANEXO 3 PROG.PPTARIOS'!#REF!</definedName>
    <definedName name="nombre" localSheetId="45">'[3]ANEXO 3 PROG.PPTARIOS'!#REF!</definedName>
    <definedName name="nombre" localSheetId="46">'[3]ANEXO 3 PROG.PPTARIOS'!#REF!</definedName>
    <definedName name="nombre" localSheetId="47">'[3]ANEXO 3 PROG.PPTARIOS'!#REF!</definedName>
    <definedName name="nombre" localSheetId="48">'[3]ANEXO 3 PROG.PPTARIOS'!#REF!</definedName>
    <definedName name="nombre" localSheetId="49">'[3]ANEXO 3 PROG.PPTARIOS'!#REF!</definedName>
    <definedName name="nombre" localSheetId="50">'[3]ANEXO 3 PROG.PPTARIOS'!#REF!</definedName>
    <definedName name="nombre" localSheetId="51">'[3]ANEXO 3 PROG.PPTARIOS'!#REF!</definedName>
    <definedName name="nombre" localSheetId="52">'[3]ANEXO 3 PROG.PPTARIOS'!#REF!</definedName>
    <definedName name="nombre" localSheetId="53">'[3]ANEXO 3 PROG.PPTARIOS'!#REF!</definedName>
    <definedName name="nombre" localSheetId="54">'[3]ANEXO 3 PROG.PPTARIOS'!#REF!</definedName>
    <definedName name="nombre" localSheetId="56">'[3]ANEXO 3 PROG.PPTARIOS'!#REF!</definedName>
    <definedName name="nombre" localSheetId="58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62">'[3]ANEXO 3 PROG.PPTARIOS'!#REF!</definedName>
    <definedName name="nombre" localSheetId="63">'[3]ANEXO 3 PROG.PPTARIOS'!#REF!</definedName>
    <definedName name="nombre" localSheetId="2">'[3]ANEXO 3 PROG.PPTARIOS'!#REF!</definedName>
    <definedName name="nombre">'[3]ANEXO 3 PROG.PPTARIOS'!#REF!</definedName>
    <definedName name="nuevos" localSheetId="1">#REF!</definedName>
    <definedName name="nuevos" localSheetId="10">#REF!</definedName>
    <definedName name="nuevos" localSheetId="11">#REF!</definedName>
    <definedName name="nuevos" localSheetId="12">#REF!</definedName>
    <definedName name="nuevos" localSheetId="13">#REF!</definedName>
    <definedName name="nuevos" localSheetId="14">#REF!</definedName>
    <definedName name="nuevos" localSheetId="15">#REF!</definedName>
    <definedName name="nuevos" localSheetId="16">#REF!</definedName>
    <definedName name="nuevos" localSheetId="17">#REF!</definedName>
    <definedName name="nuevos" localSheetId="18">#REF!</definedName>
    <definedName name="nuevos" localSheetId="19">#REF!</definedName>
    <definedName name="nuevos" localSheetId="20">#REF!</definedName>
    <definedName name="nuevos" localSheetId="21">#REF!</definedName>
    <definedName name="nuevos" localSheetId="22">#REF!</definedName>
    <definedName name="nuevos" localSheetId="24">#REF!</definedName>
    <definedName name="nuevos" localSheetId="26">#REF!</definedName>
    <definedName name="nuevos" localSheetId="3">'[2]ANEXO 4.9 ACCSXCONTRATO'!#REF!</definedName>
    <definedName name="nuevos" localSheetId="30">#REF!</definedName>
    <definedName name="nuevos" localSheetId="31">#REF!</definedName>
    <definedName name="nuevos" localSheetId="4">'[2]ANEXO 4.9 ACCSXCONTRATO'!#REF!</definedName>
    <definedName name="nuevos" localSheetId="5">'[2]ANEXO 4.9 ACCSXCONTRATO'!#REF!</definedName>
    <definedName name="nuevos" localSheetId="32">#REF!</definedName>
    <definedName name="nuevos" localSheetId="33">#REF!</definedName>
    <definedName name="nuevos" localSheetId="60">#REF!</definedName>
    <definedName name="nuevos" localSheetId="61">#REF!</definedName>
    <definedName name="nuevos" localSheetId="34">#REF!</definedName>
    <definedName name="nuevos" localSheetId="36">#REF!</definedName>
    <definedName name="nuevos" localSheetId="37">#REF!</definedName>
    <definedName name="nuevos" localSheetId="38">#REF!</definedName>
    <definedName name="nuevos" localSheetId="39">#REF!</definedName>
    <definedName name="nuevos" localSheetId="40">#REF!</definedName>
    <definedName name="nuevos" localSheetId="41">#REF!</definedName>
    <definedName name="nuevos" localSheetId="42">#REF!</definedName>
    <definedName name="nuevos" localSheetId="44">#REF!</definedName>
    <definedName name="nuevos" localSheetId="45">#REF!</definedName>
    <definedName name="nuevos" localSheetId="46">#REF!</definedName>
    <definedName name="nuevos" localSheetId="47">#REF!</definedName>
    <definedName name="nuevos" localSheetId="48">#REF!</definedName>
    <definedName name="nuevos" localSheetId="49">#REF!</definedName>
    <definedName name="nuevos" localSheetId="50">#REF!</definedName>
    <definedName name="nuevos" localSheetId="51">#REF!</definedName>
    <definedName name="nuevos" localSheetId="52">#REF!</definedName>
    <definedName name="nuevos" localSheetId="53">#REF!</definedName>
    <definedName name="nuevos" localSheetId="54">#REF!</definedName>
    <definedName name="nuevos" localSheetId="56">#REF!</definedName>
    <definedName name="nuevos" localSheetId="58">#REF!</definedName>
    <definedName name="nuevos" localSheetId="6">'[2]ANEXO 4.9 ACCSXCONTRATO'!#REF!</definedName>
    <definedName name="nuevos" localSheetId="7">'[2]ANEXO 4.9 ACCSXCONTRATO'!#REF!</definedName>
    <definedName name="nuevos" localSheetId="62">'[2]ANEXO 4.9 ACCSXCONTRATO'!#REF!</definedName>
    <definedName name="nuevos" localSheetId="63">'[2]ANEXO 4.9 ACCSXCONTRATO'!#REF!</definedName>
    <definedName name="nuevos" localSheetId="2">'[2]ANEXO 4.9 ACCSXCONTRATO'!#REF!</definedName>
    <definedName name="nuevos">#REF!</definedName>
    <definedName name="PERIODO" localSheetId="64">'[5]EVALUACION DEL GASTO'!$L$6</definedName>
    <definedName name="PERIODO" localSheetId="0">'[5]EVALUACION DEL GASTO'!$L$6</definedName>
    <definedName name="PERIODO" localSheetId="1">'[5]EVALUACION DEL GASTO'!$L$6</definedName>
    <definedName name="PERIODO" localSheetId="32">'[5]EVALUACION DEL GASTO'!$L$6</definedName>
    <definedName name="PERIODO" localSheetId="33">'[5]EVALUACION DEL GASTO'!$L$6</definedName>
    <definedName name="PERIODO" localSheetId="59">'[5]EVALUACION DEL GASTO'!$L$6</definedName>
    <definedName name="PERIODO" localSheetId="60">'[5]EVALUACION DEL GASTO'!$L$6</definedName>
    <definedName name="PERIODO" localSheetId="61">'[5]EVALUACION DEL GASTO'!$L$6</definedName>
    <definedName name="PERIODO" localSheetId="34">'[5]EVALUACION DEL GASTO'!$L$6</definedName>
    <definedName name="PERIODO" localSheetId="35">'[5]EVALUACION DEL GASTO'!$L$6</definedName>
    <definedName name="PERIODO" localSheetId="36">'[5]EVALUACION DEL GASTO'!$L$6</definedName>
    <definedName name="PERIODO" localSheetId="37">'[5]EVALUACION DEL GASTO'!$L$6</definedName>
    <definedName name="PERIODO" localSheetId="38">'[5]EVALUACION DEL GASTO'!$L$6</definedName>
    <definedName name="PERIODO" localSheetId="39">'[5]EVALUACION DEL GASTO'!$L$6</definedName>
    <definedName name="PERIODO" localSheetId="40">'[5]EVALUACION DEL GASTO'!$L$6</definedName>
    <definedName name="PERIODO" localSheetId="41">'[5]EVALUACION DEL GASTO'!$L$6</definedName>
    <definedName name="PERIODO" localSheetId="42">'[5]EVALUACION DEL GASTO'!$L$6</definedName>
    <definedName name="PERIODO" localSheetId="43">'[5]EVALUACION DEL GASTO'!$L$6</definedName>
    <definedName name="PERIODO" localSheetId="44">'[5]EVALUACION DEL GASTO'!$L$6</definedName>
    <definedName name="PERIODO" localSheetId="45">'[5]EVALUACION DEL GASTO'!$L$6</definedName>
    <definedName name="PERIODO" localSheetId="46">'[5]EVALUACION DEL GASTO'!$L$6</definedName>
    <definedName name="PERIODO" localSheetId="47">'[5]EVALUACION DEL GASTO'!$L$6</definedName>
    <definedName name="PERIODO" localSheetId="48">'[5]EVALUACION DEL GASTO'!$L$6</definedName>
    <definedName name="PERIODO" localSheetId="49">'[5]EVALUACION DEL GASTO'!$L$6</definedName>
    <definedName name="PERIODO" localSheetId="50">'[5]EVALUACION DEL GASTO'!$L$6</definedName>
    <definedName name="PERIODO" localSheetId="51">'[5]EVALUACION DEL GASTO'!$L$6</definedName>
    <definedName name="PERIODO" localSheetId="52">'[5]EVALUACION DEL GASTO'!$L$6</definedName>
    <definedName name="PERIODO" localSheetId="53">'[5]EVALUACION DEL GASTO'!$L$6</definedName>
    <definedName name="PERIODO" localSheetId="54">'[5]EVALUACION DEL GASTO'!$L$6</definedName>
    <definedName name="PERIODO" localSheetId="55">'[5]EVALUACION DEL GASTO'!$L$6</definedName>
    <definedName name="PERIODO" localSheetId="56">'[5]EVALUACION DEL GASTO'!$L$6</definedName>
    <definedName name="PERIODO" localSheetId="57">'[5]EVALUACION DEL GASTO'!$L$6</definedName>
    <definedName name="PERIODO" localSheetId="58">'[5]EVALUACION DEL GASTO'!$L$6</definedName>
    <definedName name="PERIODO">'[6]EVALUACION DEL GASTO'!$L$6</definedName>
    <definedName name="presup" localSheetId="1">#REF!</definedName>
    <definedName name="presup" localSheetId="10">#REF!</definedName>
    <definedName name="presup" localSheetId="11">#REF!</definedName>
    <definedName name="presup" localSheetId="12">#REF!</definedName>
    <definedName name="presup" localSheetId="13">#REF!</definedName>
    <definedName name="presup" localSheetId="14">#REF!</definedName>
    <definedName name="presup" localSheetId="15">#REF!</definedName>
    <definedName name="presup" localSheetId="16">#REF!</definedName>
    <definedName name="presup" localSheetId="17">#REF!</definedName>
    <definedName name="presup" localSheetId="18">#REF!</definedName>
    <definedName name="presup" localSheetId="19">#REF!</definedName>
    <definedName name="presup" localSheetId="20">#REF!</definedName>
    <definedName name="presup" localSheetId="21">#REF!</definedName>
    <definedName name="presup" localSheetId="22">#REF!</definedName>
    <definedName name="presup" localSheetId="24">#REF!</definedName>
    <definedName name="presup" localSheetId="26">#REF!</definedName>
    <definedName name="presup" localSheetId="3">'[2]ANEXO 3 PROG.PPTARIOS'!#REF!</definedName>
    <definedName name="presup" localSheetId="30">#REF!</definedName>
    <definedName name="presup" localSheetId="31">#REF!</definedName>
    <definedName name="presup" localSheetId="4">'[2]ANEXO 3 PROG.PPTARIOS'!#REF!</definedName>
    <definedName name="presup" localSheetId="5">'[2]ANEXO 3 PROG.PPTARIOS'!#REF!</definedName>
    <definedName name="presup" localSheetId="32">#REF!</definedName>
    <definedName name="presup" localSheetId="33">#REF!</definedName>
    <definedName name="presup" localSheetId="60">#REF!</definedName>
    <definedName name="presup" localSheetId="61">#REF!</definedName>
    <definedName name="presup" localSheetId="34">#REF!</definedName>
    <definedName name="presup" localSheetId="36">#REF!</definedName>
    <definedName name="presup" localSheetId="37">#REF!</definedName>
    <definedName name="presup" localSheetId="38">#REF!</definedName>
    <definedName name="presup" localSheetId="39">#REF!</definedName>
    <definedName name="presup" localSheetId="40">#REF!</definedName>
    <definedName name="presup" localSheetId="41">#REF!</definedName>
    <definedName name="presup" localSheetId="42">#REF!</definedName>
    <definedName name="presup" localSheetId="44">#REF!</definedName>
    <definedName name="presup" localSheetId="45">#REF!</definedName>
    <definedName name="presup" localSheetId="46">#REF!</definedName>
    <definedName name="presup" localSheetId="47">#REF!</definedName>
    <definedName name="presup" localSheetId="48">#REF!</definedName>
    <definedName name="presup" localSheetId="49">#REF!</definedName>
    <definedName name="presup" localSheetId="50">#REF!</definedName>
    <definedName name="presup" localSheetId="51">#REF!</definedName>
    <definedName name="presup" localSheetId="52">#REF!</definedName>
    <definedName name="presup" localSheetId="53">#REF!</definedName>
    <definedName name="presup" localSheetId="54">#REF!</definedName>
    <definedName name="presup" localSheetId="56">#REF!</definedName>
    <definedName name="presup" localSheetId="58">#REF!</definedName>
    <definedName name="presup" localSheetId="6">'[2]ANEXO 3 PROG.PPTARIOS'!#REF!</definedName>
    <definedName name="presup" localSheetId="7">'[2]ANEXO 3 PROG.PPTARIOS'!#REF!</definedName>
    <definedName name="presup" localSheetId="62">'[2]ANEXO 3 PROG.PPTARIOS'!#REF!</definedName>
    <definedName name="presup" localSheetId="63">'[2]ANEXO 3 PROG.PPTARIOS'!#REF!</definedName>
    <definedName name="presup" localSheetId="2">'[2]ANEXO 3 PROG.PPTARIOS'!#REF!</definedName>
    <definedName name="presup">#REF!</definedName>
    <definedName name="prog" localSheetId="1">#REF!</definedName>
    <definedName name="prog" localSheetId="10">#REF!</definedName>
    <definedName name="prog" localSheetId="11">#REF!</definedName>
    <definedName name="prog" localSheetId="12">#REF!</definedName>
    <definedName name="prog" localSheetId="13">#REF!</definedName>
    <definedName name="prog" localSheetId="14">#REF!</definedName>
    <definedName name="prog" localSheetId="15">#REF!</definedName>
    <definedName name="prog" localSheetId="16">#REF!</definedName>
    <definedName name="prog" localSheetId="17">#REF!</definedName>
    <definedName name="prog" localSheetId="18">#REF!</definedName>
    <definedName name="prog" localSheetId="19">#REF!</definedName>
    <definedName name="prog" localSheetId="20">#REF!</definedName>
    <definedName name="prog" localSheetId="21">#REF!</definedName>
    <definedName name="prog" localSheetId="22">#REF!</definedName>
    <definedName name="prog" localSheetId="24">#REF!</definedName>
    <definedName name="prog" localSheetId="26">#REF!</definedName>
    <definedName name="prog" localSheetId="3">'[2]ANEXO 3 PROG.PPTARIOS'!#REF!</definedName>
    <definedName name="prog" localSheetId="30">#REF!</definedName>
    <definedName name="prog" localSheetId="31">#REF!</definedName>
    <definedName name="prog" localSheetId="4">'[2]ANEXO 3 PROG.PPTARIOS'!#REF!</definedName>
    <definedName name="prog" localSheetId="5">'[2]ANEXO 3 PROG.PPTARIOS'!#REF!</definedName>
    <definedName name="prog" localSheetId="32">#REF!</definedName>
    <definedName name="PROG" localSheetId="33">#REF!</definedName>
    <definedName name="prog" localSheetId="60">#REF!</definedName>
    <definedName name="prog" localSheetId="61">#REF!</definedName>
    <definedName name="PROG" localSheetId="34">#REF!</definedName>
    <definedName name="PROG" localSheetId="36">#REF!</definedName>
    <definedName name="PROG" localSheetId="37">#REF!</definedName>
    <definedName name="prog" localSheetId="38">#REF!</definedName>
    <definedName name="prog" localSheetId="39">#REF!</definedName>
    <definedName name="prog" localSheetId="40">#REF!</definedName>
    <definedName name="prog" localSheetId="41">#REF!</definedName>
    <definedName name="prog" localSheetId="42">#REF!</definedName>
    <definedName name="prog" localSheetId="44">#REF!</definedName>
    <definedName name="prog" localSheetId="45">#REF!</definedName>
    <definedName name="PROG" localSheetId="46">#REF!</definedName>
    <definedName name="PROG" localSheetId="47">#REF!</definedName>
    <definedName name="PROG" localSheetId="48">#REF!</definedName>
    <definedName name="PROG" localSheetId="49">#REF!</definedName>
    <definedName name="PROG" localSheetId="50">#REF!</definedName>
    <definedName name="PROG" localSheetId="51">#REF!</definedName>
    <definedName name="prog" localSheetId="52">#REF!</definedName>
    <definedName name="PROG" localSheetId="53">#REF!</definedName>
    <definedName name="PROG" localSheetId="54">#REF!</definedName>
    <definedName name="prog" localSheetId="56">#REF!</definedName>
    <definedName name="prog" localSheetId="58">#REF!</definedName>
    <definedName name="prog" localSheetId="6">'[2]ANEXO 3 PROG.PPTARIOS'!#REF!</definedName>
    <definedName name="prog" localSheetId="7">'[2]ANEXO 3 PROG.PPTARIOS'!#REF!</definedName>
    <definedName name="prog" localSheetId="62">'[2]ANEXO 3 PROG.PPTARIOS'!#REF!</definedName>
    <definedName name="prog" localSheetId="63">'[2]ANEXO 3 PROG.PPTARIOS'!#REF!</definedName>
    <definedName name="prog" localSheetId="2">'[2]ANEXO 3 PROG.PPTARIOS'!#REF!</definedName>
    <definedName name="prog">#REF!</definedName>
    <definedName name="PROGRAMA" localSheetId="1">#REF!</definedName>
    <definedName name="PROGRAMA" localSheetId="10">#REF!</definedName>
    <definedName name="PROGRAMA" localSheetId="11">#REF!</definedName>
    <definedName name="PROGRAMA" localSheetId="12">#REF!</definedName>
    <definedName name="PROGRAMA" localSheetId="13">#REF!</definedName>
    <definedName name="PROGRAMA" localSheetId="14">#REF!</definedName>
    <definedName name="PROGRAMA" localSheetId="15">#REF!</definedName>
    <definedName name="PROGRAMA" localSheetId="16">#REF!</definedName>
    <definedName name="PROGRAMA" localSheetId="17">#REF!</definedName>
    <definedName name="PROGRAMA" localSheetId="18">#REF!</definedName>
    <definedName name="PROGRAMA" localSheetId="19">#REF!</definedName>
    <definedName name="PROGRAMA" localSheetId="20">#REF!</definedName>
    <definedName name="PROGRAMA" localSheetId="21">#REF!</definedName>
    <definedName name="PROGRAMA" localSheetId="22">#REF!</definedName>
    <definedName name="PROGRAMA" localSheetId="24">#REF!</definedName>
    <definedName name="PROGRAMA" localSheetId="26">#REF!</definedName>
    <definedName name="PROGRAMA" localSheetId="3">'[2]ANEXO 3 PROG.PPTARIOS'!#REF!</definedName>
    <definedName name="PROGRAMA" localSheetId="30">#REF!</definedName>
    <definedName name="PROGRAMA" localSheetId="31">#REF!</definedName>
    <definedName name="PROGRAMA" localSheetId="4">'[2]ANEXO 3 PROG.PPTARIOS'!#REF!</definedName>
    <definedName name="PROGRAMA" localSheetId="5">'[2]ANEXO 3 PROG.PPTARIOS'!#REF!</definedName>
    <definedName name="PROGRAMA" localSheetId="32">#REF!</definedName>
    <definedName name="PROGRAMA" localSheetId="33">#REF!</definedName>
    <definedName name="PROGRAMA" localSheetId="60">#REF!</definedName>
    <definedName name="PROGRAMA" localSheetId="61">#REF!</definedName>
    <definedName name="PROGRAMA" localSheetId="34">#REF!</definedName>
    <definedName name="PROGRAMA" localSheetId="36">#REF!</definedName>
    <definedName name="PROGRAMA" localSheetId="37">#REF!</definedName>
    <definedName name="PROGRAMA" localSheetId="38">#REF!</definedName>
    <definedName name="PROGRAMA" localSheetId="39">#REF!</definedName>
    <definedName name="PROGRAMA" localSheetId="40">#REF!</definedName>
    <definedName name="PROGRAMA" localSheetId="41">#REF!</definedName>
    <definedName name="PROGRAMA" localSheetId="42">#REF!</definedName>
    <definedName name="PROGRAMA" localSheetId="44">#REF!</definedName>
    <definedName name="PROGRAMA" localSheetId="45">#REF!</definedName>
    <definedName name="PROGRAMA" localSheetId="46">#REF!</definedName>
    <definedName name="PROGRAMA" localSheetId="47">#REF!</definedName>
    <definedName name="PROGRAMA" localSheetId="48">#REF!</definedName>
    <definedName name="PROGRAMA" localSheetId="49">#REF!</definedName>
    <definedName name="PROGRAMA" localSheetId="50">#REF!</definedName>
    <definedName name="PROGRAMA" localSheetId="51">#REF!</definedName>
    <definedName name="PROGRAMA" localSheetId="52">#REF!</definedName>
    <definedName name="PROGRAMA" localSheetId="53">#REF!</definedName>
    <definedName name="PROGRAMA" localSheetId="54">#REF!</definedName>
    <definedName name="PROGRAMA" localSheetId="56">#REF!</definedName>
    <definedName name="PROGRAMA" localSheetId="58">#REF!</definedName>
    <definedName name="PROGRAMA" localSheetId="6">'[2]ANEXO 3 PROG.PPTARIOS'!#REF!</definedName>
    <definedName name="PROGRAMA" localSheetId="7">'[2]ANEXO 3 PROG.PPTARIOS'!#REF!</definedName>
    <definedName name="PROGRAMA" localSheetId="62">'[2]ANEXO 3 PROG.PPTARIOS'!#REF!</definedName>
    <definedName name="PROGRAMA" localSheetId="63">'[2]ANEXO 3 PROG.PPTARIOS'!#REF!</definedName>
    <definedName name="PROGRAMA" localSheetId="2">'[2]ANEXO 3 PROG.PPTARIOS'!#REF!</definedName>
    <definedName name="PROGRAMA">#REF!</definedName>
    <definedName name="PROY" localSheetId="1">#REF!</definedName>
    <definedName name="PROY" localSheetId="10">#REF!</definedName>
    <definedName name="PROY" localSheetId="11">#REF!</definedName>
    <definedName name="PROY" localSheetId="12">#REF!</definedName>
    <definedName name="PROY" localSheetId="13">#REF!</definedName>
    <definedName name="PROY" localSheetId="14">#REF!</definedName>
    <definedName name="PROY" localSheetId="15">#REF!</definedName>
    <definedName name="PROY" localSheetId="16">#REF!</definedName>
    <definedName name="PROY" localSheetId="17">#REF!</definedName>
    <definedName name="PROY" localSheetId="18">#REF!</definedName>
    <definedName name="PROY" localSheetId="19">#REF!</definedName>
    <definedName name="PROY" localSheetId="20">#REF!</definedName>
    <definedName name="PROY" localSheetId="21">#REF!</definedName>
    <definedName name="PROY" localSheetId="22">#REF!</definedName>
    <definedName name="PROY" localSheetId="24">#REF!</definedName>
    <definedName name="PROY" localSheetId="26">#REF!</definedName>
    <definedName name="PROY" localSheetId="3">'[2]ANEXO 4.9 ACCSXCONTRATO'!#REF!</definedName>
    <definedName name="PROY" localSheetId="30">#REF!</definedName>
    <definedName name="PROY" localSheetId="31">#REF!</definedName>
    <definedName name="PROY" localSheetId="4">'[2]ANEXO 4.9 ACCSXCONTRATO'!#REF!</definedName>
    <definedName name="PROY" localSheetId="5">'[2]ANEXO 4.9 ACCSXCONTRATO'!#REF!</definedName>
    <definedName name="PROY" localSheetId="32">#REF!</definedName>
    <definedName name="proy" localSheetId="33">'[3]ANEXO 4.9 ACCSXCONTRATO'!#REF!</definedName>
    <definedName name="PROY" localSheetId="60">#REF!</definedName>
    <definedName name="PROY" localSheetId="61">#REF!</definedName>
    <definedName name="proy" localSheetId="34">'[3]ANEXO 4.9 ACCSXCONTRATO'!#REF!</definedName>
    <definedName name="proy" localSheetId="36">'[3]ANEXO 4.9 ACCSXCONTRATO'!#REF!</definedName>
    <definedName name="proy" localSheetId="37">'[3]ANEXO 4.9 ACCSXCONTRATO'!#REF!</definedName>
    <definedName name="PROY" localSheetId="38">#REF!</definedName>
    <definedName name="PROY" localSheetId="39">#REF!</definedName>
    <definedName name="PROY" localSheetId="40">#REF!</definedName>
    <definedName name="PROY" localSheetId="41">#REF!</definedName>
    <definedName name="PROY" localSheetId="42">#REF!</definedName>
    <definedName name="PROY" localSheetId="44">#REF!</definedName>
    <definedName name="PROY" localSheetId="45">#REF!</definedName>
    <definedName name="proy" localSheetId="46">'[3]ANEXO 4.9 ACCSXCONTRATO'!#REF!</definedName>
    <definedName name="proy" localSheetId="47">'[3]ANEXO 4.9 ACCSXCONTRATO'!#REF!</definedName>
    <definedName name="proy" localSheetId="48">'[3]ANEXO 4.9 ACCSXCONTRATO'!#REF!</definedName>
    <definedName name="proy" localSheetId="49">'[3]ANEXO 4.9 ACCSXCONTRATO'!#REF!</definedName>
    <definedName name="proy" localSheetId="50">'[3]ANEXO 4.9 ACCSXCONTRATO'!#REF!</definedName>
    <definedName name="proy" localSheetId="51">'[3]ANEXO 4.9 ACCSXCONTRATO'!#REF!</definedName>
    <definedName name="PROY" localSheetId="52">#REF!</definedName>
    <definedName name="proy" localSheetId="53">'[3]ANEXO 4.9 ACCSXCONTRATO'!#REF!</definedName>
    <definedName name="proy" localSheetId="54">'[3]ANEXO 4.9 ACCSXCONTRATO'!#REF!</definedName>
    <definedName name="PROY" localSheetId="56">#REF!</definedName>
    <definedName name="PROY" localSheetId="58">#REF!</definedName>
    <definedName name="PROY" localSheetId="6">'[2]ANEXO 4.9 ACCSXCONTRATO'!#REF!</definedName>
    <definedName name="PROY" localSheetId="7">'[2]ANEXO 4.9 ACCSXCONTRATO'!#REF!</definedName>
    <definedName name="PROY" localSheetId="62">'[2]ANEXO 4.9 ACCSXCONTRATO'!#REF!</definedName>
    <definedName name="PROY" localSheetId="63">'[2]ANEXO 4.9 ACCSXCONTRATO'!#REF!</definedName>
    <definedName name="PROY" localSheetId="2">'[2]ANEXO 4.9 ACCSXCONTRATO'!#REF!</definedName>
    <definedName name="PROY">#REF!</definedName>
    <definedName name="REDONDEAR" localSheetId="10">#REF!</definedName>
    <definedName name="REDONDEAR" localSheetId="11">#REF!</definedName>
    <definedName name="REDONDEAR" localSheetId="12">#REF!</definedName>
    <definedName name="REDONDEAR" localSheetId="13">#REF!</definedName>
    <definedName name="REDONDEAR" localSheetId="14">#REF!</definedName>
    <definedName name="REDONDEAR" localSheetId="15">#REF!</definedName>
    <definedName name="REDONDEAR" localSheetId="16">#REF!</definedName>
    <definedName name="REDONDEAR" localSheetId="17">#REF!</definedName>
    <definedName name="REDONDEAR" localSheetId="18">#REF!</definedName>
    <definedName name="REDONDEAR" localSheetId="19">#REF!</definedName>
    <definedName name="REDONDEAR" localSheetId="20">#REF!</definedName>
    <definedName name="REDONDEAR" localSheetId="21">#REF!</definedName>
    <definedName name="REDONDEAR" localSheetId="22">#REF!</definedName>
    <definedName name="REDONDEAR" localSheetId="24">#REF!</definedName>
    <definedName name="REDONDEAR" localSheetId="26">#REF!</definedName>
    <definedName name="REDONDEAR" localSheetId="3">#REF!</definedName>
    <definedName name="REDONDEAR" localSheetId="30">#REF!</definedName>
    <definedName name="REDONDEAR" localSheetId="31">#REF!</definedName>
    <definedName name="REDONDEAR" localSheetId="4">#REF!</definedName>
    <definedName name="REDONDEAR" localSheetId="5">#REF!</definedName>
    <definedName name="REDONDEAR" localSheetId="32">#REF!</definedName>
    <definedName name="REDONDEAR" localSheetId="60">#REF!</definedName>
    <definedName name="REDONDEAR" localSheetId="61">#REF!</definedName>
    <definedName name="REDONDEAR" localSheetId="34">#REF!</definedName>
    <definedName name="REDONDEAR" localSheetId="36">#REF!</definedName>
    <definedName name="REDONDEAR" localSheetId="37">#REF!</definedName>
    <definedName name="REDONDEAR" localSheetId="39">#REF!</definedName>
    <definedName name="REDONDEAR" localSheetId="40">#REF!</definedName>
    <definedName name="REDONDEAR" localSheetId="41">#REF!</definedName>
    <definedName name="REDONDEAR" localSheetId="44">#REF!</definedName>
    <definedName name="REDONDEAR" localSheetId="45">#REF!</definedName>
    <definedName name="REDONDEAR" localSheetId="49">#REF!</definedName>
    <definedName name="REDONDEAR" localSheetId="50">#REF!</definedName>
    <definedName name="REDONDEAR" localSheetId="51">#REF!</definedName>
    <definedName name="REDONDEAR" localSheetId="52">#REF!</definedName>
    <definedName name="REDONDEAR" localSheetId="54">#REF!</definedName>
    <definedName name="REDONDEAR" localSheetId="56">#REF!</definedName>
    <definedName name="REDONDEAR" localSheetId="58">#REF!</definedName>
    <definedName name="REDONDEAR" localSheetId="6">#REF!</definedName>
    <definedName name="REDONDEAR" localSheetId="7">#REF!</definedName>
    <definedName name="REDONDEAR" localSheetId="62">#REF!</definedName>
    <definedName name="REDONDEAR" localSheetId="2">#REF!</definedName>
    <definedName name="REDONDEAR">#REF!</definedName>
    <definedName name="RES">'[1]CUADRO 3'!$A$4</definedName>
    <definedName name="SAS" localSheetId="10">#REF!</definedName>
    <definedName name="SAS" localSheetId="11">#REF!</definedName>
    <definedName name="SAS" localSheetId="12">#REF!</definedName>
    <definedName name="SAS" localSheetId="13">#REF!</definedName>
    <definedName name="SAS" localSheetId="14">#REF!</definedName>
    <definedName name="SAS" localSheetId="15">#REF!</definedName>
    <definedName name="SAS" localSheetId="16">#REF!</definedName>
    <definedName name="SAS" localSheetId="17">#REF!</definedName>
    <definedName name="SAS" localSheetId="18">#REF!</definedName>
    <definedName name="SAS" localSheetId="19">#REF!</definedName>
    <definedName name="SAS" localSheetId="20">#REF!</definedName>
    <definedName name="SAS" localSheetId="22">#REF!</definedName>
    <definedName name="SAS" localSheetId="26">#REF!</definedName>
    <definedName name="SAS" localSheetId="31">#REF!</definedName>
    <definedName name="SAS" localSheetId="4">#REF!</definedName>
    <definedName name="SAS" localSheetId="32">#REF!</definedName>
    <definedName name="SAS" localSheetId="60">#REF!</definedName>
    <definedName name="SAS" localSheetId="61">#REF!</definedName>
    <definedName name="SAS" localSheetId="34">#REF!</definedName>
    <definedName name="SAS" localSheetId="36">#REF!</definedName>
    <definedName name="SAS" localSheetId="37">#REF!</definedName>
    <definedName name="SAS" localSheetId="39">#REF!</definedName>
    <definedName name="SAS" localSheetId="40">#REF!</definedName>
    <definedName name="SAS" localSheetId="41">#REF!</definedName>
    <definedName name="SAS" localSheetId="44">#REF!</definedName>
    <definedName name="SAS" localSheetId="49">#REF!</definedName>
    <definedName name="SAS" localSheetId="50">#REF!</definedName>
    <definedName name="SAS" localSheetId="51">#REF!</definedName>
    <definedName name="SAS" localSheetId="54">#REF!</definedName>
    <definedName name="SAS" localSheetId="56">#REF!</definedName>
    <definedName name="SAS" localSheetId="58">#REF!</definedName>
    <definedName name="SAS" localSheetId="6">#REF!</definedName>
    <definedName name="SAS" localSheetId="7">#REF!</definedName>
    <definedName name="SAS" localSheetId="62">#REF!</definedName>
    <definedName name="SAS">#REF!</definedName>
    <definedName name="_xlnm.Print_Titles" localSheetId="64">'ACCCONVENIDAS 4.B'!$1:$8</definedName>
    <definedName name="_xlnm.Print_Titles" localSheetId="0">'ANEXO 2'!$1:$11</definedName>
    <definedName name="_xlnm.Print_Titles" localSheetId="1">'ANEXO 2.1.'!$1:$9</definedName>
    <definedName name="_xlnm.Print_Titles" localSheetId="62">'ANEXO 3'!$1:$10</definedName>
    <definedName name="_xlnm.Print_Titles" localSheetId="63">'ANEXO 4.9 ACCXCONTRATO'!$1:$10</definedName>
    <definedName name="TRIM" localSheetId="3">'[2]ANEXO 2'!$A$134</definedName>
    <definedName name="TRIM" localSheetId="4">'[2]ANEXO 2'!$A$134</definedName>
    <definedName name="TRIM" localSheetId="5">'[2]ANEXO 2'!$A$134</definedName>
    <definedName name="TRIM" localSheetId="6">'[2]ANEXO 2'!$A$134</definedName>
    <definedName name="TRIM" localSheetId="7">'[2]ANEXO 2'!$A$134</definedName>
    <definedName name="TRIM" localSheetId="62">'[2]ANEXO 2'!$A$134</definedName>
    <definedName name="TRIM" localSheetId="63">'[2]ANEXO 2'!$A$134</definedName>
    <definedName name="TRIM" localSheetId="2">'[2]ANEXO 2'!$A$134</definedName>
    <definedName name="TRIM">'ANEXO 2'!$A$160</definedName>
    <definedName name="TRIMANTERIOR" localSheetId="64">'[1]CUADRO 3'!$A$6</definedName>
    <definedName name="TRIMANTERIOR" localSheetId="0">'[1]CUADRO 3'!$A$6</definedName>
    <definedName name="TRIMANTERIOR" localSheetId="1">'[1]CUADRO 3'!$A$6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0">#REF!</definedName>
    <definedName name="TRIMANTERIOR" localSheetId="21">#REF!</definedName>
    <definedName name="TRIMANTERIOR" localSheetId="22">#REF!</definedName>
    <definedName name="TRIMANTERIOR" localSheetId="24">#REF!</definedName>
    <definedName name="TRIMANTERIOR" localSheetId="26">#REF!</definedName>
    <definedName name="TRIMANTERIOR" localSheetId="3">#REF!</definedName>
    <definedName name="TRIMANTERIOR" localSheetId="30">#REF!</definedName>
    <definedName name="TRIMANTERIOR" localSheetId="31">#REF!</definedName>
    <definedName name="TRIMANTERIOR" localSheetId="4">#REF!</definedName>
    <definedName name="TRIMANTERIOR" localSheetId="5">#REF!</definedName>
    <definedName name="TRIMANTERIOR" localSheetId="32">'[1]CUADRO 3'!$A$6</definedName>
    <definedName name="TRIMANTERIOR" localSheetId="33">'[1]CUADRO 3'!$A$6</definedName>
    <definedName name="TRIMANTERIOR" localSheetId="59">'[1]CUADRO 3'!$A$6</definedName>
    <definedName name="TRIMANTERIOR" localSheetId="60">'[1]CUADRO 3'!$A$6</definedName>
    <definedName name="TRIMANTERIOR" localSheetId="61">'[1]CUADRO 3'!$A$6</definedName>
    <definedName name="TRIMANTERIOR" localSheetId="34">'[1]CUADRO 3'!$A$6</definedName>
    <definedName name="TRIMANTERIOR" localSheetId="35">'[1]CUADRO 3'!$A$6</definedName>
    <definedName name="TRIMANTERIOR" localSheetId="36">'[1]CUADRO 3'!$A$6</definedName>
    <definedName name="TRIMANTERIOR" localSheetId="37">'[1]CUADRO 3'!$A$6</definedName>
    <definedName name="TRIMANTERIOR" localSheetId="38">'[1]CUADRO 3'!$A$6</definedName>
    <definedName name="TRIMANTERIOR" localSheetId="39">'[1]CUADRO 3'!$A$6</definedName>
    <definedName name="TRIMANTERIOR" localSheetId="40">'[1]CUADRO 3'!$A$6</definedName>
    <definedName name="TRIMANTERIOR" localSheetId="41">'[1]CUADRO 3'!$A$6</definedName>
    <definedName name="TRIMANTERIOR" localSheetId="42">'[1]CUADRO 3'!$A$6</definedName>
    <definedName name="TRIMANTERIOR" localSheetId="43">'[1]CUADRO 3'!$A$6</definedName>
    <definedName name="TRIMANTERIOR" localSheetId="44">'[1]CUADRO 3'!$A$6</definedName>
    <definedName name="TRIMANTERIOR" localSheetId="45">'[1]CUADRO 3'!$A$6</definedName>
    <definedName name="TRIMANTERIOR" localSheetId="46">'[1]CUADRO 3'!$A$6</definedName>
    <definedName name="TRIMANTERIOR" localSheetId="47">'[1]CUADRO 3'!$A$6</definedName>
    <definedName name="TRIMANTERIOR" localSheetId="48">'[1]CUADRO 3'!$A$6</definedName>
    <definedName name="TRIMANTERIOR" localSheetId="49">'[1]CUADRO 3'!$A$6</definedName>
    <definedName name="TRIMANTERIOR" localSheetId="50">'[1]CUADRO 3'!$A$6</definedName>
    <definedName name="TRIMANTERIOR" localSheetId="51">'[1]CUADRO 3'!$A$6</definedName>
    <definedName name="TRIMANTERIOR" localSheetId="52">'[1]CUADRO 3'!$A$6</definedName>
    <definedName name="TRIMANTERIOR" localSheetId="53">'[1]CUADRO 3'!$A$6</definedName>
    <definedName name="TRIMANTERIOR" localSheetId="54">'[1]CUADRO 3'!$A$6</definedName>
    <definedName name="TRIMANTERIOR" localSheetId="55">'[1]CUADRO 3'!$A$6</definedName>
    <definedName name="TRIMANTERIOR" localSheetId="56">'[1]CUADRO 3'!$A$6</definedName>
    <definedName name="TRIMANTERIOR" localSheetId="57">'[1]CUADRO 3'!$A$6</definedName>
    <definedName name="TRIMANTERIOR" localSheetId="58">'[1]CUADRO 3'!$A$6</definedName>
    <definedName name="TRIMANTERIOR" localSheetId="6">#REF!</definedName>
    <definedName name="TRIMANTERIOR" localSheetId="7">#REF!</definedName>
    <definedName name="TRIMANTERIOR" localSheetId="62">#REF!</definedName>
    <definedName name="TRIMANTERIOR" localSheetId="63">#REF!</definedName>
    <definedName name="TRIMANTERIOR" localSheetId="2">#REF!</definedName>
    <definedName name="TRIMANTERIOR">#REF!</definedName>
    <definedName name="TRIMESTRE" localSheetId="64">'[1]CUADRO 3'!$A$4</definedName>
    <definedName name="TRIMESTRE" localSheetId="0">'[1]CUADRO 3'!$A$4</definedName>
    <definedName name="TRIMESTRE" localSheetId="1">'[1]CUADRO 3'!$A$4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0">#REF!</definedName>
    <definedName name="TRIMESTRE" localSheetId="21">#REF!</definedName>
    <definedName name="TRIMESTRE" localSheetId="22">#REF!</definedName>
    <definedName name="TRIMESTRE" localSheetId="24">#REF!</definedName>
    <definedName name="TRIMESTRE" localSheetId="26">#REF!</definedName>
    <definedName name="TRIMESTRE" localSheetId="3">#REF!</definedName>
    <definedName name="TRIMESTRE" localSheetId="30">#REF!</definedName>
    <definedName name="TRIMESTRE" localSheetId="31">#REF!</definedName>
    <definedName name="TRIMESTRE" localSheetId="4">#REF!</definedName>
    <definedName name="TRIMESTRE" localSheetId="5">#REF!</definedName>
    <definedName name="TRIMESTRE" localSheetId="32">'[1]CUADRO 3'!$A$4</definedName>
    <definedName name="TRIMESTRE" localSheetId="33">'[1]CUADRO 3'!$A$4</definedName>
    <definedName name="TRIMESTRE" localSheetId="59">'[1]CUADRO 3'!$A$4</definedName>
    <definedName name="TRIMESTRE" localSheetId="60">'[1]CUADRO 3'!$A$4</definedName>
    <definedName name="TRIMESTRE" localSheetId="61">'[1]CUADRO 3'!$A$4</definedName>
    <definedName name="TRIMESTRE" localSheetId="34">'[1]CUADRO 3'!$A$4</definedName>
    <definedName name="TRIMESTRE" localSheetId="35">'[1]CUADRO 3'!$A$4</definedName>
    <definedName name="TRIMESTRE" localSheetId="36">'[1]CUADRO 3'!$A$4</definedName>
    <definedName name="TRIMESTRE" localSheetId="37">'[1]CUADRO 3'!$A$4</definedName>
    <definedName name="TRIMESTRE" localSheetId="38">'[1]CUADRO 3'!$A$4</definedName>
    <definedName name="TRIMESTRE" localSheetId="39">'[1]CUADRO 3'!$A$4</definedName>
    <definedName name="TRIMESTRE" localSheetId="40">'[1]CUADRO 3'!$A$4</definedName>
    <definedName name="TRIMESTRE" localSheetId="41">'[1]CUADRO 3'!$A$4</definedName>
    <definedName name="TRIMESTRE" localSheetId="42">'[1]CUADRO 3'!$A$4</definedName>
    <definedName name="TRIMESTRE" localSheetId="43">'[1]CUADRO 3'!$A$4</definedName>
    <definedName name="TRIMESTRE" localSheetId="44">'[1]CUADRO 3'!$A$4</definedName>
    <definedName name="TRIMESTRE" localSheetId="45">'[1]CUADRO 3'!$A$4</definedName>
    <definedName name="TRIMESTRE" localSheetId="46">'[1]CUADRO 3'!$A$4</definedName>
    <definedName name="TRIMESTRE" localSheetId="47">'[1]CUADRO 3'!$A$4</definedName>
    <definedName name="TRIMESTRE" localSheetId="48">'[1]CUADRO 3'!$A$4</definedName>
    <definedName name="TRIMESTRE" localSheetId="49">'[1]CUADRO 3'!$A$4</definedName>
    <definedName name="TRIMESTRE" localSheetId="50">'[1]CUADRO 3'!$A$4</definedName>
    <definedName name="TRIMESTRE" localSheetId="51">'[1]CUADRO 3'!$A$4</definedName>
    <definedName name="TRIMESTRE" localSheetId="52">'[1]CUADRO 3'!$A$4</definedName>
    <definedName name="TRIMESTRE" localSheetId="53">'[1]CUADRO 3'!$A$4</definedName>
    <definedName name="TRIMESTRE" localSheetId="54">'[1]CUADRO 3'!$A$4</definedName>
    <definedName name="TRIMESTRE" localSheetId="55">'[1]CUADRO 3'!$A$4</definedName>
    <definedName name="TRIMESTRE" localSheetId="56">'[1]CUADRO 3'!$A$4</definedName>
    <definedName name="TRIMESTRE" localSheetId="57">'[1]CUADRO 3'!$A$4</definedName>
    <definedName name="TRIMESTRE" localSheetId="58">'[1]CUADRO 3'!$A$4</definedName>
    <definedName name="TRIMESTRE" localSheetId="6">#REF!</definedName>
    <definedName name="TRIMESTRE" localSheetId="7">#REF!</definedName>
    <definedName name="TRIMESTRE" localSheetId="62">#REF!</definedName>
    <definedName name="TRIMESTRE" localSheetId="63">#REF!</definedName>
    <definedName name="TRIMESTRE" localSheetId="2">#REF!</definedName>
    <definedName name="TRIMESTRE">#REF!</definedName>
    <definedName name="TRMS">'[1]CUADRO 3'!$A$4</definedName>
    <definedName name="YYY" localSheetId="10">#REF!</definedName>
    <definedName name="YYY" localSheetId="11">#REF!</definedName>
    <definedName name="YYY" localSheetId="12">#REF!</definedName>
    <definedName name="YYY" localSheetId="13">#REF!</definedName>
    <definedName name="YYY" localSheetId="14">#REF!</definedName>
    <definedName name="YYY" localSheetId="15">#REF!</definedName>
    <definedName name="YYY" localSheetId="16">#REF!</definedName>
    <definedName name="YYY" localSheetId="17">#REF!</definedName>
    <definedName name="YYY" localSheetId="18">#REF!</definedName>
    <definedName name="YYY" localSheetId="19">#REF!</definedName>
    <definedName name="YYY" localSheetId="20">#REF!</definedName>
    <definedName name="YYY" localSheetId="21">#REF!</definedName>
    <definedName name="YYY" localSheetId="22">#REF!</definedName>
    <definedName name="YYY" localSheetId="24">#REF!</definedName>
    <definedName name="YYY" localSheetId="26">#REF!</definedName>
    <definedName name="YYY" localSheetId="3">#REF!</definedName>
    <definedName name="YYY" localSheetId="30">#REF!</definedName>
    <definedName name="YYY" localSheetId="31">#REF!</definedName>
    <definedName name="YYY" localSheetId="4">#REF!</definedName>
    <definedName name="YYY" localSheetId="5">#REF!</definedName>
    <definedName name="YYY" localSheetId="32">#REF!</definedName>
    <definedName name="YYY" localSheetId="60">#REF!</definedName>
    <definedName name="YYY" localSheetId="61">#REF!</definedName>
    <definedName name="YYY" localSheetId="34">#REF!</definedName>
    <definedName name="YYY" localSheetId="36">#REF!</definedName>
    <definedName name="YYY" localSheetId="37">#REF!</definedName>
    <definedName name="YYY" localSheetId="39">#REF!</definedName>
    <definedName name="YYY" localSheetId="40">#REF!</definedName>
    <definedName name="YYY" localSheetId="41">#REF!</definedName>
    <definedName name="YYY" localSheetId="44">#REF!</definedName>
    <definedName name="YYY" localSheetId="45">#REF!</definedName>
    <definedName name="YYY" localSheetId="49">#REF!</definedName>
    <definedName name="YYY" localSheetId="50">#REF!</definedName>
    <definedName name="YYY" localSheetId="51">#REF!</definedName>
    <definedName name="YYY" localSheetId="52">#REF!</definedName>
    <definedName name="YYY" localSheetId="54">#REF!</definedName>
    <definedName name="YYY" localSheetId="56">#REF!</definedName>
    <definedName name="YYY" localSheetId="58">#REF!</definedName>
    <definedName name="YYY" localSheetId="6">#REF!</definedName>
    <definedName name="YYY" localSheetId="7">#REF!</definedName>
    <definedName name="YYY" localSheetId="62">#REF!</definedName>
    <definedName name="YYY" localSheetId="2">#REF!</definedName>
    <definedName name="YYY">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0" i="28" l="1"/>
  <c r="E10" i="28"/>
  <c r="H20" i="179"/>
  <c r="G20" i="179"/>
  <c r="F20" i="179"/>
  <c r="E20" i="179"/>
  <c r="D20" i="179"/>
  <c r="C20" i="179"/>
  <c r="H19" i="179"/>
  <c r="H16" i="179"/>
  <c r="G16" i="179"/>
  <c r="F16" i="179"/>
  <c r="E16" i="179"/>
  <c r="D16" i="179"/>
  <c r="C16" i="179"/>
  <c r="H13" i="179"/>
  <c r="G13" i="179"/>
  <c r="F13" i="179"/>
  <c r="F21" i="179" s="1"/>
  <c r="E13" i="179"/>
  <c r="D13" i="179"/>
  <c r="C13" i="179"/>
  <c r="D21" i="179" l="1"/>
  <c r="E21" i="179"/>
  <c r="G21" i="179"/>
  <c r="C21" i="179"/>
  <c r="H21" i="179"/>
  <c r="I15" i="179" s="1"/>
  <c r="I18" i="13"/>
  <c r="D19" i="13"/>
  <c r="E19" i="13"/>
  <c r="F19" i="13"/>
  <c r="G19" i="13"/>
  <c r="H19" i="13"/>
  <c r="C19" i="13"/>
  <c r="H16" i="13"/>
  <c r="D16" i="13"/>
  <c r="E16" i="13"/>
  <c r="F16" i="13"/>
  <c r="G16" i="13"/>
  <c r="C16" i="13"/>
  <c r="C13" i="13"/>
  <c r="H20" i="178"/>
  <c r="G20" i="178"/>
  <c r="F20" i="178"/>
  <c r="E20" i="178"/>
  <c r="D20" i="178"/>
  <c r="C20" i="178"/>
  <c r="G16" i="178"/>
  <c r="F16" i="178"/>
  <c r="E16" i="178"/>
  <c r="D16" i="178"/>
  <c r="C16" i="178"/>
  <c r="H14" i="178"/>
  <c r="H13" i="178"/>
  <c r="G13" i="178"/>
  <c r="F13" i="178"/>
  <c r="E13" i="178"/>
  <c r="D13" i="178"/>
  <c r="C13" i="178"/>
  <c r="H12" i="178"/>
  <c r="H11" i="178"/>
  <c r="H10" i="178"/>
  <c r="H9" i="178"/>
  <c r="H18" i="177"/>
  <c r="G18" i="177"/>
  <c r="F18" i="177"/>
  <c r="E18" i="177"/>
  <c r="D18" i="177"/>
  <c r="C18" i="177"/>
  <c r="H16" i="177"/>
  <c r="G16" i="177"/>
  <c r="F16" i="177"/>
  <c r="E16" i="177"/>
  <c r="D16" i="177"/>
  <c r="C16" i="177"/>
  <c r="H13" i="177"/>
  <c r="H19" i="177" s="1"/>
  <c r="G13" i="177"/>
  <c r="F13" i="177"/>
  <c r="F19" i="177" s="1"/>
  <c r="E13" i="177"/>
  <c r="E19" i="177" s="1"/>
  <c r="D13" i="177"/>
  <c r="C13" i="177"/>
  <c r="I18" i="179" l="1"/>
  <c r="I9" i="179"/>
  <c r="I12" i="179"/>
  <c r="I14" i="179"/>
  <c r="I16" i="179" s="1"/>
  <c r="I19" i="179"/>
  <c r="I11" i="179"/>
  <c r="I10" i="179"/>
  <c r="I13" i="179"/>
  <c r="D21" i="178"/>
  <c r="E21" i="178"/>
  <c r="C21" i="178"/>
  <c r="F21" i="178"/>
  <c r="G21" i="178"/>
  <c r="H16" i="178"/>
  <c r="H21" i="178" s="1"/>
  <c r="I15" i="178" s="1"/>
  <c r="C19" i="177"/>
  <c r="G19" i="177"/>
  <c r="D19" i="177"/>
  <c r="U22" i="176"/>
  <c r="T22" i="176"/>
  <c r="S22" i="176"/>
  <c r="R22" i="176"/>
  <c r="Q22" i="176"/>
  <c r="P22" i="176"/>
  <c r="O22" i="176"/>
  <c r="N22" i="176"/>
  <c r="M22" i="176"/>
  <c r="L22" i="176"/>
  <c r="K22" i="176"/>
  <c r="J22" i="176"/>
  <c r="I22" i="176"/>
  <c r="H22" i="176"/>
  <c r="G22" i="176"/>
  <c r="F22" i="176"/>
  <c r="E22" i="176"/>
  <c r="D22" i="176"/>
  <c r="C22" i="176"/>
  <c r="B22" i="176"/>
  <c r="U13" i="175"/>
  <c r="T13" i="175"/>
  <c r="S13" i="175"/>
  <c r="R13" i="175"/>
  <c r="Q13" i="175"/>
  <c r="P13" i="175"/>
  <c r="O13" i="175"/>
  <c r="N13" i="175"/>
  <c r="M13" i="175"/>
  <c r="L13" i="175"/>
  <c r="K13" i="175"/>
  <c r="J13" i="175"/>
  <c r="I13" i="175"/>
  <c r="H13" i="175"/>
  <c r="G13" i="175"/>
  <c r="F13" i="175"/>
  <c r="E13" i="175"/>
  <c r="D13" i="175"/>
  <c r="C13" i="175"/>
  <c r="B13" i="175"/>
  <c r="C13" i="174"/>
  <c r="D13" i="174"/>
  <c r="E13" i="174"/>
  <c r="F13" i="174"/>
  <c r="G13" i="174"/>
  <c r="H13" i="174"/>
  <c r="I13" i="174"/>
  <c r="J13" i="174"/>
  <c r="K13" i="174"/>
  <c r="L13" i="174"/>
  <c r="M13" i="174"/>
  <c r="N13" i="174"/>
  <c r="O13" i="174"/>
  <c r="P13" i="174"/>
  <c r="Q13" i="174"/>
  <c r="R13" i="174"/>
  <c r="S13" i="174"/>
  <c r="T13" i="174"/>
  <c r="U13" i="174"/>
  <c r="B13" i="174"/>
  <c r="B14" i="123"/>
  <c r="B23" i="117"/>
  <c r="C23" i="117"/>
  <c r="D23" i="117"/>
  <c r="E23" i="117"/>
  <c r="F23" i="117"/>
  <c r="G23" i="117"/>
  <c r="H23" i="117"/>
  <c r="I23" i="117"/>
  <c r="J23" i="117"/>
  <c r="K23" i="117"/>
  <c r="L23" i="117"/>
  <c r="M23" i="117"/>
  <c r="N23" i="117"/>
  <c r="O23" i="117"/>
  <c r="P23" i="117"/>
  <c r="Q23" i="117"/>
  <c r="R23" i="117"/>
  <c r="S23" i="117"/>
  <c r="T23" i="117"/>
  <c r="U23" i="117"/>
  <c r="B21" i="118"/>
  <c r="C21" i="118"/>
  <c r="D21" i="118"/>
  <c r="E21" i="118"/>
  <c r="F21" i="118"/>
  <c r="G21" i="118"/>
  <c r="H21" i="118"/>
  <c r="I21" i="118"/>
  <c r="J21" i="118"/>
  <c r="K21" i="118"/>
  <c r="L21" i="118"/>
  <c r="M21" i="118"/>
  <c r="N21" i="118"/>
  <c r="O21" i="118"/>
  <c r="P21" i="118"/>
  <c r="Q21" i="118"/>
  <c r="R21" i="118"/>
  <c r="S21" i="118"/>
  <c r="T21" i="118"/>
  <c r="U21" i="118"/>
  <c r="B28" i="116"/>
  <c r="D71" i="113"/>
  <c r="E71" i="113"/>
  <c r="F71" i="113"/>
  <c r="G71" i="113"/>
  <c r="H71" i="113"/>
  <c r="I71" i="113"/>
  <c r="J71" i="113"/>
  <c r="K71" i="113"/>
  <c r="L71" i="113"/>
  <c r="M71" i="113"/>
  <c r="N71" i="113"/>
  <c r="O71" i="113"/>
  <c r="C71" i="113"/>
  <c r="I21" i="179" l="1"/>
  <c r="I20" i="179"/>
  <c r="I17" i="178"/>
  <c r="I10" i="178"/>
  <c r="I14" i="178"/>
  <c r="I16" i="178" s="1"/>
  <c r="I11" i="178"/>
  <c r="I9" i="178"/>
  <c r="I18" i="178"/>
  <c r="I12" i="178"/>
  <c r="I19" i="178"/>
  <c r="F10" i="28"/>
  <c r="F40" i="28"/>
  <c r="G40" i="28"/>
  <c r="H40" i="28"/>
  <c r="I40" i="28"/>
  <c r="G10" i="28"/>
  <c r="H10" i="28"/>
  <c r="I10" i="28"/>
  <c r="I13" i="178" l="1"/>
  <c r="I20" i="178"/>
  <c r="I21" i="178" s="1"/>
  <c r="F142" i="28"/>
  <c r="D16" i="161"/>
  <c r="E16" i="161"/>
  <c r="F16" i="161"/>
  <c r="G16" i="161"/>
  <c r="H16" i="161"/>
  <c r="C16" i="161"/>
  <c r="C19" i="173"/>
  <c r="D19" i="173"/>
  <c r="E19" i="173"/>
  <c r="F19" i="173"/>
  <c r="G19" i="173"/>
  <c r="H19" i="173"/>
  <c r="H16" i="173"/>
  <c r="G16" i="173"/>
  <c r="F16" i="173"/>
  <c r="E16" i="173"/>
  <c r="D16" i="173"/>
  <c r="C16" i="173"/>
  <c r="H13" i="173"/>
  <c r="G13" i="173"/>
  <c r="F13" i="173"/>
  <c r="E13" i="173"/>
  <c r="D13" i="173"/>
  <c r="C13" i="173"/>
  <c r="G13" i="155"/>
  <c r="C13" i="147"/>
  <c r="D13" i="147"/>
  <c r="E13" i="147"/>
  <c r="F13" i="147"/>
  <c r="G13" i="147"/>
  <c r="H13" i="147"/>
  <c r="I13" i="147"/>
  <c r="J13" i="147"/>
  <c r="K13" i="147"/>
  <c r="L13" i="147"/>
  <c r="M13" i="147"/>
  <c r="N13" i="147"/>
  <c r="O13" i="147"/>
  <c r="P13" i="147"/>
  <c r="Q13" i="147"/>
  <c r="R13" i="147"/>
  <c r="S13" i="147"/>
  <c r="T13" i="147"/>
  <c r="U13" i="147"/>
  <c r="B13" i="147"/>
  <c r="C13" i="124"/>
  <c r="D13" i="124"/>
  <c r="E13" i="124"/>
  <c r="F13" i="124"/>
  <c r="G13" i="124"/>
  <c r="H13" i="124"/>
  <c r="I13" i="124"/>
  <c r="J13" i="124"/>
  <c r="K13" i="124"/>
  <c r="L13" i="124"/>
  <c r="M13" i="124"/>
  <c r="N13" i="124"/>
  <c r="O13" i="124"/>
  <c r="P13" i="124"/>
  <c r="Q13" i="124"/>
  <c r="R13" i="124"/>
  <c r="S13" i="124"/>
  <c r="T13" i="124"/>
  <c r="U13" i="124"/>
  <c r="B13" i="124"/>
  <c r="C14" i="123"/>
  <c r="D14" i="123"/>
  <c r="E14" i="123"/>
  <c r="F14" i="123"/>
  <c r="G14" i="123"/>
  <c r="H14" i="123"/>
  <c r="I14" i="123"/>
  <c r="J14" i="123"/>
  <c r="K14" i="123"/>
  <c r="L14" i="123"/>
  <c r="M14" i="123"/>
  <c r="N14" i="123"/>
  <c r="O14" i="123"/>
  <c r="P14" i="123"/>
  <c r="Q14" i="123"/>
  <c r="R14" i="123"/>
  <c r="S14" i="123"/>
  <c r="T14" i="123"/>
  <c r="U14" i="123"/>
  <c r="B15" i="172"/>
  <c r="U15" i="172"/>
  <c r="T15" i="172"/>
  <c r="S15" i="172"/>
  <c r="R15" i="172"/>
  <c r="Q15" i="172"/>
  <c r="P15" i="172"/>
  <c r="O15" i="172"/>
  <c r="N15" i="172"/>
  <c r="M15" i="172"/>
  <c r="L15" i="172"/>
  <c r="K15" i="172"/>
  <c r="J15" i="172"/>
  <c r="I15" i="172"/>
  <c r="H15" i="172"/>
  <c r="G15" i="172"/>
  <c r="F15" i="172"/>
  <c r="E15" i="172"/>
  <c r="D15" i="172"/>
  <c r="C15" i="172"/>
  <c r="C20" i="173" l="1"/>
  <c r="F20" i="173"/>
  <c r="D20" i="173"/>
  <c r="E20" i="173"/>
  <c r="G20" i="173"/>
  <c r="C63" i="113"/>
  <c r="H20" i="173" l="1"/>
  <c r="I19" i="173" s="1"/>
  <c r="I16" i="173" l="1"/>
  <c r="I14" i="173"/>
  <c r="I9" i="173"/>
  <c r="I18" i="173"/>
  <c r="I12" i="173"/>
  <c r="I17" i="173"/>
  <c r="I10" i="173"/>
  <c r="I20" i="173"/>
  <c r="I15" i="173"/>
  <c r="I13" i="173"/>
  <c r="I11" i="173"/>
  <c r="H19" i="170" l="1"/>
  <c r="G19" i="170"/>
  <c r="F19" i="170"/>
  <c r="E19" i="170"/>
  <c r="D19" i="170"/>
  <c r="C19" i="170"/>
  <c r="H16" i="170"/>
  <c r="G16" i="170"/>
  <c r="F16" i="170"/>
  <c r="E16" i="170"/>
  <c r="D16" i="170"/>
  <c r="C16" i="170"/>
  <c r="H13" i="170"/>
  <c r="G13" i="170"/>
  <c r="F13" i="170"/>
  <c r="E13" i="170"/>
  <c r="D13" i="170"/>
  <c r="C13" i="170"/>
  <c r="H20" i="169"/>
  <c r="G20" i="169"/>
  <c r="F20" i="169"/>
  <c r="E20" i="169"/>
  <c r="D20" i="169"/>
  <c r="C20" i="169"/>
  <c r="H19" i="169"/>
  <c r="H18" i="169"/>
  <c r="H15" i="169"/>
  <c r="G15" i="169"/>
  <c r="F15" i="169"/>
  <c r="E15" i="169"/>
  <c r="D15" i="169"/>
  <c r="C15" i="169"/>
  <c r="H13" i="169"/>
  <c r="G12" i="169"/>
  <c r="F12" i="169"/>
  <c r="E12" i="169"/>
  <c r="D12" i="169"/>
  <c r="C12" i="169"/>
  <c r="H11" i="169"/>
  <c r="H10" i="169"/>
  <c r="H9" i="169"/>
  <c r="C19" i="155"/>
  <c r="U12" i="167"/>
  <c r="T12" i="167"/>
  <c r="S12" i="167"/>
  <c r="R12" i="167"/>
  <c r="Q12" i="167"/>
  <c r="P12" i="167"/>
  <c r="O12" i="167"/>
  <c r="N12" i="167"/>
  <c r="M12" i="167"/>
  <c r="L12" i="167"/>
  <c r="K12" i="167"/>
  <c r="J12" i="167"/>
  <c r="I12" i="167"/>
  <c r="H12" i="167"/>
  <c r="G12" i="167"/>
  <c r="F12" i="167"/>
  <c r="E12" i="167"/>
  <c r="D12" i="167"/>
  <c r="C12" i="167"/>
  <c r="B12" i="167"/>
  <c r="B14" i="166"/>
  <c r="C14" i="166"/>
  <c r="D14" i="166"/>
  <c r="E14" i="166"/>
  <c r="F14" i="166"/>
  <c r="G14" i="166"/>
  <c r="H14" i="166"/>
  <c r="I14" i="166"/>
  <c r="J14" i="166"/>
  <c r="K14" i="166"/>
  <c r="L14" i="166"/>
  <c r="M14" i="166"/>
  <c r="N14" i="166"/>
  <c r="O14" i="166"/>
  <c r="P14" i="166"/>
  <c r="Q14" i="166"/>
  <c r="R14" i="166"/>
  <c r="S14" i="166"/>
  <c r="T14" i="166"/>
  <c r="U14" i="166"/>
  <c r="B12" i="141"/>
  <c r="F21" i="169" l="1"/>
  <c r="C20" i="170"/>
  <c r="D20" i="170"/>
  <c r="H12" i="169"/>
  <c r="G20" i="170"/>
  <c r="E20" i="170"/>
  <c r="D21" i="169"/>
  <c r="F20" i="170"/>
  <c r="E21" i="169"/>
  <c r="G21" i="169"/>
  <c r="C21" i="169"/>
  <c r="H21" i="169"/>
  <c r="I14" i="169" s="1"/>
  <c r="D106" i="113"/>
  <c r="H20" i="170" l="1"/>
  <c r="I17" i="169"/>
  <c r="I9" i="169"/>
  <c r="I18" i="169"/>
  <c r="I10" i="169"/>
  <c r="I19" i="169"/>
  <c r="I11" i="169"/>
  <c r="I13" i="169"/>
  <c r="I15" i="169" s="1"/>
  <c r="D27" i="6"/>
  <c r="D7" i="6" s="1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C27" i="6"/>
  <c r="I20" i="169" l="1"/>
  <c r="I12" i="169"/>
  <c r="G13" i="41"/>
  <c r="G20" i="165"/>
  <c r="F20" i="165"/>
  <c r="E20" i="165"/>
  <c r="D20" i="165"/>
  <c r="C20" i="165"/>
  <c r="H19" i="165"/>
  <c r="H20" i="165"/>
  <c r="H16" i="165"/>
  <c r="G16" i="165"/>
  <c r="F16" i="165"/>
  <c r="E16" i="165"/>
  <c r="D16" i="165"/>
  <c r="C16" i="165"/>
  <c r="G13" i="165"/>
  <c r="F13" i="165"/>
  <c r="E13" i="165"/>
  <c r="D13" i="165"/>
  <c r="C13" i="165"/>
  <c r="H13" i="165"/>
  <c r="G18" i="164"/>
  <c r="F18" i="164"/>
  <c r="E18" i="164"/>
  <c r="D18" i="164"/>
  <c r="C18" i="164"/>
  <c r="H16" i="164"/>
  <c r="G16" i="164"/>
  <c r="F16" i="164"/>
  <c r="E16" i="164"/>
  <c r="D16" i="164"/>
  <c r="C16" i="164"/>
  <c r="H13" i="164"/>
  <c r="G13" i="164"/>
  <c r="F13" i="164"/>
  <c r="E13" i="164"/>
  <c r="D13" i="164"/>
  <c r="C13" i="164"/>
  <c r="D13" i="13"/>
  <c r="E13" i="13"/>
  <c r="F13" i="13"/>
  <c r="G13" i="13"/>
  <c r="H13" i="13"/>
  <c r="H16" i="12"/>
  <c r="D19" i="12"/>
  <c r="E19" i="12"/>
  <c r="F19" i="12"/>
  <c r="G19" i="12"/>
  <c r="H19" i="12"/>
  <c r="C19" i="12"/>
  <c r="D16" i="12"/>
  <c r="E16" i="12"/>
  <c r="F16" i="12"/>
  <c r="G16" i="12"/>
  <c r="C16" i="12"/>
  <c r="H13" i="12"/>
  <c r="C13" i="12"/>
  <c r="D13" i="12"/>
  <c r="E13" i="12"/>
  <c r="F13" i="12"/>
  <c r="G13" i="12"/>
  <c r="G21" i="163"/>
  <c r="F21" i="163"/>
  <c r="E21" i="163"/>
  <c r="D21" i="163"/>
  <c r="C21" i="163"/>
  <c r="H20" i="163"/>
  <c r="H19" i="163"/>
  <c r="G16" i="163"/>
  <c r="F16" i="163"/>
  <c r="E16" i="163"/>
  <c r="D16" i="163"/>
  <c r="C16" i="163"/>
  <c r="H14" i="163"/>
  <c r="H16" i="163" s="1"/>
  <c r="G13" i="163"/>
  <c r="F13" i="163"/>
  <c r="E13" i="163"/>
  <c r="D13" i="163"/>
  <c r="C13" i="163"/>
  <c r="H12" i="163"/>
  <c r="H11" i="163"/>
  <c r="H10" i="163"/>
  <c r="H9" i="163"/>
  <c r="G21" i="162"/>
  <c r="F21" i="162"/>
  <c r="E21" i="162"/>
  <c r="D21" i="162"/>
  <c r="C21" i="162"/>
  <c r="H20" i="162"/>
  <c r="H21" i="162" s="1"/>
  <c r="H19" i="162"/>
  <c r="G16" i="162"/>
  <c r="F16" i="162"/>
  <c r="E16" i="162"/>
  <c r="D16" i="162"/>
  <c r="C16" i="162"/>
  <c r="H14" i="162"/>
  <c r="H16" i="162" s="1"/>
  <c r="G13" i="162"/>
  <c r="F13" i="162"/>
  <c r="E13" i="162"/>
  <c r="D13" i="162"/>
  <c r="C13" i="162"/>
  <c r="H12" i="162"/>
  <c r="H11" i="162"/>
  <c r="H10" i="162"/>
  <c r="H9" i="162"/>
  <c r="D15" i="85"/>
  <c r="E15" i="85"/>
  <c r="F15" i="85"/>
  <c r="G15" i="85"/>
  <c r="C15" i="85"/>
  <c r="C12" i="85"/>
  <c r="D12" i="85"/>
  <c r="E12" i="85"/>
  <c r="F12" i="85"/>
  <c r="G12" i="85"/>
  <c r="G21" i="161"/>
  <c r="F21" i="161"/>
  <c r="E21" i="161"/>
  <c r="D21" i="161"/>
  <c r="C21" i="161"/>
  <c r="H20" i="161"/>
  <c r="H21" i="161" s="1"/>
  <c r="H19" i="161"/>
  <c r="G13" i="161"/>
  <c r="F13" i="161"/>
  <c r="E13" i="161"/>
  <c r="D13" i="161"/>
  <c r="C13" i="161"/>
  <c r="H12" i="161"/>
  <c r="H13" i="161" s="1"/>
  <c r="H11" i="161"/>
  <c r="H9" i="161"/>
  <c r="D18" i="158"/>
  <c r="E18" i="158"/>
  <c r="F18" i="158"/>
  <c r="G18" i="158"/>
  <c r="H18" i="158"/>
  <c r="C18" i="158"/>
  <c r="G18" i="159"/>
  <c r="F18" i="159"/>
  <c r="E18" i="159"/>
  <c r="D18" i="159"/>
  <c r="C18" i="159"/>
  <c r="G16" i="159"/>
  <c r="F16" i="159"/>
  <c r="E16" i="159"/>
  <c r="D16" i="159"/>
  <c r="C16" i="159"/>
  <c r="H16" i="159"/>
  <c r="G13" i="159"/>
  <c r="F13" i="159"/>
  <c r="E13" i="159"/>
  <c r="D13" i="159"/>
  <c r="C13" i="159"/>
  <c r="G16" i="158"/>
  <c r="F16" i="158"/>
  <c r="E16" i="158"/>
  <c r="D16" i="158"/>
  <c r="C16" i="158"/>
  <c r="G13" i="158"/>
  <c r="F13" i="158"/>
  <c r="E13" i="158"/>
  <c r="D13" i="158"/>
  <c r="C13" i="158"/>
  <c r="H18" i="157"/>
  <c r="G18" i="157"/>
  <c r="F18" i="157"/>
  <c r="E18" i="157"/>
  <c r="D18" i="157"/>
  <c r="C18" i="157"/>
  <c r="H16" i="157"/>
  <c r="G16" i="157"/>
  <c r="F16" i="157"/>
  <c r="E16" i="157"/>
  <c r="D16" i="157"/>
  <c r="C16" i="157"/>
  <c r="H13" i="157"/>
  <c r="G13" i="157"/>
  <c r="F13" i="157"/>
  <c r="E13" i="157"/>
  <c r="D13" i="157"/>
  <c r="C13" i="157"/>
  <c r="H18" i="156"/>
  <c r="G18" i="156"/>
  <c r="F18" i="156"/>
  <c r="E18" i="156"/>
  <c r="D18" i="156"/>
  <c r="C18" i="156"/>
  <c r="H16" i="156"/>
  <c r="G16" i="156"/>
  <c r="F16" i="156"/>
  <c r="E16" i="156"/>
  <c r="D16" i="156"/>
  <c r="C16" i="156"/>
  <c r="H13" i="156"/>
  <c r="G13" i="156"/>
  <c r="F13" i="156"/>
  <c r="E13" i="156"/>
  <c r="D13" i="156"/>
  <c r="C13" i="156"/>
  <c r="D18" i="71"/>
  <c r="E18" i="71"/>
  <c r="F18" i="71"/>
  <c r="G18" i="71"/>
  <c r="H18" i="71"/>
  <c r="C18" i="71"/>
  <c r="D16" i="71"/>
  <c r="E16" i="71"/>
  <c r="F16" i="71"/>
  <c r="G16" i="71"/>
  <c r="H16" i="71"/>
  <c r="C16" i="71"/>
  <c r="D13" i="71"/>
  <c r="E13" i="71"/>
  <c r="F13" i="71"/>
  <c r="G13" i="71"/>
  <c r="H13" i="71"/>
  <c r="C13" i="71"/>
  <c r="D19" i="155"/>
  <c r="E19" i="155"/>
  <c r="F19" i="155"/>
  <c r="G19" i="155"/>
  <c r="H19" i="155"/>
  <c r="D16" i="155"/>
  <c r="E16" i="155"/>
  <c r="F16" i="155"/>
  <c r="G16" i="155"/>
  <c r="H16" i="155"/>
  <c r="C16" i="155"/>
  <c r="D13" i="155"/>
  <c r="E13" i="155"/>
  <c r="F13" i="155"/>
  <c r="C13" i="155"/>
  <c r="H13" i="163" l="1"/>
  <c r="D22" i="163"/>
  <c r="C20" i="155"/>
  <c r="E22" i="163"/>
  <c r="I21" i="169"/>
  <c r="C22" i="163"/>
  <c r="D19" i="71"/>
  <c r="G22" i="163"/>
  <c r="F22" i="163"/>
  <c r="E22" i="162"/>
  <c r="H21" i="163"/>
  <c r="F22" i="162"/>
  <c r="D19" i="164"/>
  <c r="H13" i="162"/>
  <c r="H22" i="162" s="1"/>
  <c r="C22" i="162"/>
  <c r="D22" i="162"/>
  <c r="E19" i="157"/>
  <c r="G22" i="162"/>
  <c r="D19" i="156"/>
  <c r="F19" i="157"/>
  <c r="C21" i="165"/>
  <c r="G21" i="165"/>
  <c r="F21" i="165"/>
  <c r="E21" i="165"/>
  <c r="D21" i="165"/>
  <c r="H21" i="165"/>
  <c r="I14" i="165" s="1"/>
  <c r="H18" i="164"/>
  <c r="E19" i="164"/>
  <c r="F19" i="164"/>
  <c r="C19" i="164"/>
  <c r="G19" i="164"/>
  <c r="H22" i="163"/>
  <c r="I19" i="163" s="1"/>
  <c r="E22" i="161"/>
  <c r="D22" i="161"/>
  <c r="F22" i="161"/>
  <c r="C22" i="161"/>
  <c r="G22" i="161"/>
  <c r="H22" i="161"/>
  <c r="E19" i="158"/>
  <c r="C19" i="158"/>
  <c r="H16" i="158"/>
  <c r="G19" i="158"/>
  <c r="F19" i="158"/>
  <c r="H13" i="158"/>
  <c r="D19" i="158"/>
  <c r="H18" i="159"/>
  <c r="D19" i="159"/>
  <c r="E19" i="159"/>
  <c r="H13" i="159"/>
  <c r="F19" i="159"/>
  <c r="C19" i="159"/>
  <c r="G19" i="159"/>
  <c r="C19" i="157"/>
  <c r="G19" i="157"/>
  <c r="D19" i="157"/>
  <c r="E19" i="156"/>
  <c r="C19" i="156"/>
  <c r="F19" i="156"/>
  <c r="G19" i="156"/>
  <c r="G142" i="28"/>
  <c r="E142" i="28"/>
  <c r="I11" i="161" l="1"/>
  <c r="I10" i="161"/>
  <c r="H19" i="157"/>
  <c r="I11" i="157" s="1"/>
  <c r="H142" i="28"/>
  <c r="H19" i="164"/>
  <c r="I15" i="165"/>
  <c r="I16" i="165" s="1"/>
  <c r="I11" i="165"/>
  <c r="I18" i="165"/>
  <c r="I9" i="165"/>
  <c r="I12" i="165"/>
  <c r="I19" i="165"/>
  <c r="I10" i="165"/>
  <c r="I18" i="163"/>
  <c r="I10" i="163"/>
  <c r="I20" i="163"/>
  <c r="I12" i="163"/>
  <c r="I9" i="163"/>
  <c r="I15" i="163"/>
  <c r="I14" i="163"/>
  <c r="I11" i="163"/>
  <c r="I19" i="161"/>
  <c r="I12" i="161"/>
  <c r="I15" i="161"/>
  <c r="I18" i="161"/>
  <c r="I9" i="161"/>
  <c r="I14" i="161"/>
  <c r="I20" i="161"/>
  <c r="H19" i="158"/>
  <c r="H19" i="159"/>
  <c r="I19" i="159" s="1"/>
  <c r="H19" i="156"/>
  <c r="I13" i="156" s="1"/>
  <c r="I142" i="28"/>
  <c r="U12" i="154"/>
  <c r="T12" i="154"/>
  <c r="S12" i="154"/>
  <c r="R12" i="154"/>
  <c r="Q12" i="154"/>
  <c r="P12" i="154"/>
  <c r="O12" i="154"/>
  <c r="N12" i="154"/>
  <c r="M12" i="154"/>
  <c r="L12" i="154"/>
  <c r="K12" i="154"/>
  <c r="J12" i="154"/>
  <c r="I12" i="154"/>
  <c r="H12" i="154"/>
  <c r="G12" i="154"/>
  <c r="F12" i="154"/>
  <c r="E12" i="154"/>
  <c r="D12" i="154"/>
  <c r="C12" i="154"/>
  <c r="B12" i="154"/>
  <c r="U13" i="153"/>
  <c r="T13" i="153"/>
  <c r="S13" i="153"/>
  <c r="R13" i="153"/>
  <c r="Q13" i="153"/>
  <c r="P13" i="153"/>
  <c r="O13" i="153"/>
  <c r="N13" i="153"/>
  <c r="M13" i="153"/>
  <c r="L13" i="153"/>
  <c r="K13" i="153"/>
  <c r="J13" i="153"/>
  <c r="I13" i="153"/>
  <c r="H13" i="153"/>
  <c r="G13" i="153"/>
  <c r="F13" i="153"/>
  <c r="E13" i="153"/>
  <c r="D13" i="153"/>
  <c r="C13" i="153"/>
  <c r="B13" i="153"/>
  <c r="C13" i="125"/>
  <c r="D13" i="125"/>
  <c r="E13" i="125"/>
  <c r="F13" i="125"/>
  <c r="G13" i="125"/>
  <c r="H13" i="125"/>
  <c r="I13" i="125"/>
  <c r="J13" i="125"/>
  <c r="K13" i="125"/>
  <c r="L13" i="125"/>
  <c r="M13" i="125"/>
  <c r="N13" i="125"/>
  <c r="O13" i="125"/>
  <c r="P13" i="125"/>
  <c r="Q13" i="125"/>
  <c r="R13" i="125"/>
  <c r="S13" i="125"/>
  <c r="T13" i="125"/>
  <c r="U13" i="125"/>
  <c r="B13" i="125"/>
  <c r="C15" i="127"/>
  <c r="D15" i="127"/>
  <c r="E15" i="127"/>
  <c r="F15" i="127"/>
  <c r="G15" i="127"/>
  <c r="H15" i="127"/>
  <c r="I15" i="127"/>
  <c r="J15" i="127"/>
  <c r="K15" i="127"/>
  <c r="L15" i="127"/>
  <c r="M15" i="127"/>
  <c r="N15" i="127"/>
  <c r="O15" i="127"/>
  <c r="P15" i="127"/>
  <c r="Q15" i="127"/>
  <c r="R15" i="127"/>
  <c r="S15" i="127"/>
  <c r="T15" i="127"/>
  <c r="U15" i="127"/>
  <c r="B15" i="127"/>
  <c r="U12" i="149"/>
  <c r="T12" i="149"/>
  <c r="S12" i="149"/>
  <c r="R12" i="149"/>
  <c r="Q12" i="149"/>
  <c r="P12" i="149"/>
  <c r="O12" i="149"/>
  <c r="N12" i="149"/>
  <c r="M12" i="149"/>
  <c r="L12" i="149"/>
  <c r="K12" i="149"/>
  <c r="J12" i="149"/>
  <c r="I12" i="149"/>
  <c r="H12" i="149"/>
  <c r="G12" i="149"/>
  <c r="F12" i="149"/>
  <c r="E12" i="149"/>
  <c r="D12" i="149"/>
  <c r="C12" i="149"/>
  <c r="B12" i="149"/>
  <c r="U13" i="146"/>
  <c r="T13" i="146"/>
  <c r="S13" i="146"/>
  <c r="R13" i="146"/>
  <c r="Q13" i="146"/>
  <c r="P13" i="146"/>
  <c r="O13" i="146"/>
  <c r="N13" i="146"/>
  <c r="M13" i="146"/>
  <c r="L13" i="146"/>
  <c r="K13" i="146"/>
  <c r="J13" i="146"/>
  <c r="I13" i="146"/>
  <c r="H13" i="146"/>
  <c r="G13" i="146"/>
  <c r="F13" i="146"/>
  <c r="E13" i="146"/>
  <c r="D13" i="146"/>
  <c r="C13" i="146"/>
  <c r="B13" i="146"/>
  <c r="I21" i="161" l="1"/>
  <c r="I13" i="161"/>
  <c r="I16" i="161"/>
  <c r="I21" i="163"/>
  <c r="I13" i="162"/>
  <c r="I16" i="162"/>
  <c r="I11" i="159"/>
  <c r="I16" i="159"/>
  <c r="I14" i="159"/>
  <c r="I18" i="159"/>
  <c r="I17" i="159"/>
  <c r="I16" i="157"/>
  <c r="I13" i="157"/>
  <c r="I15" i="157"/>
  <c r="I10" i="157"/>
  <c r="I19" i="157"/>
  <c r="I18" i="157"/>
  <c r="I9" i="157"/>
  <c r="I12" i="157"/>
  <c r="I17" i="157"/>
  <c r="I14" i="157"/>
  <c r="I16" i="163"/>
  <c r="I20" i="165"/>
  <c r="I21" i="162"/>
  <c r="I15" i="159"/>
  <c r="I13" i="159"/>
  <c r="I13" i="163"/>
  <c r="I9" i="159"/>
  <c r="I10" i="159"/>
  <c r="I13" i="165"/>
  <c r="I21" i="165" s="1"/>
  <c r="I12" i="159"/>
  <c r="I16" i="156"/>
  <c r="I17" i="156"/>
  <c r="I18" i="156"/>
  <c r="I10" i="156"/>
  <c r="I12" i="156"/>
  <c r="I9" i="156"/>
  <c r="I11" i="156"/>
  <c r="I14" i="156"/>
  <c r="I15" i="156"/>
  <c r="I19" i="156"/>
  <c r="F20" i="155"/>
  <c r="D20" i="155"/>
  <c r="E20" i="155"/>
  <c r="G20" i="155"/>
  <c r="H13" i="155"/>
  <c r="H20" i="155" s="1"/>
  <c r="I15" i="155" s="1"/>
  <c r="U12" i="145"/>
  <c r="T12" i="145"/>
  <c r="S12" i="145"/>
  <c r="R12" i="145"/>
  <c r="Q12" i="145"/>
  <c r="P12" i="145"/>
  <c r="O12" i="145"/>
  <c r="N12" i="145"/>
  <c r="M12" i="145"/>
  <c r="L12" i="145"/>
  <c r="K12" i="145"/>
  <c r="J12" i="145"/>
  <c r="I12" i="145"/>
  <c r="H12" i="145"/>
  <c r="G12" i="145"/>
  <c r="F12" i="145"/>
  <c r="E12" i="145"/>
  <c r="D12" i="145"/>
  <c r="C12" i="145"/>
  <c r="B12" i="145"/>
  <c r="U12" i="142"/>
  <c r="T12" i="142"/>
  <c r="S12" i="142"/>
  <c r="R12" i="142"/>
  <c r="Q12" i="142"/>
  <c r="P12" i="142"/>
  <c r="O12" i="142"/>
  <c r="N12" i="142"/>
  <c r="M12" i="142"/>
  <c r="L12" i="142"/>
  <c r="K12" i="142"/>
  <c r="J12" i="142"/>
  <c r="I12" i="142"/>
  <c r="H12" i="142"/>
  <c r="G12" i="142"/>
  <c r="F12" i="142"/>
  <c r="E12" i="142"/>
  <c r="D12" i="142"/>
  <c r="C12" i="142"/>
  <c r="B12" i="142"/>
  <c r="U12" i="141"/>
  <c r="T12" i="141"/>
  <c r="S12" i="141"/>
  <c r="R12" i="141"/>
  <c r="Q12" i="141"/>
  <c r="P12" i="141"/>
  <c r="O12" i="141"/>
  <c r="N12" i="141"/>
  <c r="M12" i="141"/>
  <c r="L12" i="141"/>
  <c r="K12" i="141"/>
  <c r="J12" i="141"/>
  <c r="I12" i="141"/>
  <c r="H12" i="141"/>
  <c r="G12" i="141"/>
  <c r="F12" i="141"/>
  <c r="E12" i="141"/>
  <c r="D12" i="141"/>
  <c r="C12" i="141"/>
  <c r="C12" i="140"/>
  <c r="D12" i="140"/>
  <c r="E12" i="140"/>
  <c r="F12" i="140"/>
  <c r="G12" i="140"/>
  <c r="H12" i="140"/>
  <c r="I12" i="140"/>
  <c r="J12" i="140"/>
  <c r="K12" i="140"/>
  <c r="L12" i="140"/>
  <c r="M12" i="140"/>
  <c r="N12" i="140"/>
  <c r="O12" i="140"/>
  <c r="P12" i="140"/>
  <c r="Q12" i="140"/>
  <c r="R12" i="140"/>
  <c r="S12" i="140"/>
  <c r="T12" i="140"/>
  <c r="U12" i="140"/>
  <c r="B12" i="140"/>
  <c r="U12" i="139"/>
  <c r="T12" i="139"/>
  <c r="S12" i="139"/>
  <c r="R12" i="139"/>
  <c r="Q12" i="139"/>
  <c r="P12" i="139"/>
  <c r="O12" i="139"/>
  <c r="N12" i="139"/>
  <c r="M12" i="139"/>
  <c r="L12" i="139"/>
  <c r="K12" i="139"/>
  <c r="J12" i="139"/>
  <c r="I12" i="139"/>
  <c r="H12" i="139"/>
  <c r="G12" i="139"/>
  <c r="F12" i="139"/>
  <c r="E12" i="139"/>
  <c r="D12" i="139"/>
  <c r="C12" i="139"/>
  <c r="B12" i="139"/>
  <c r="U12" i="138"/>
  <c r="T12" i="138"/>
  <c r="S12" i="138"/>
  <c r="R12" i="138"/>
  <c r="Q12" i="138"/>
  <c r="P12" i="138"/>
  <c r="O12" i="138"/>
  <c r="N12" i="138"/>
  <c r="M12" i="138"/>
  <c r="L12" i="138"/>
  <c r="K12" i="138"/>
  <c r="J12" i="138"/>
  <c r="I12" i="138"/>
  <c r="H12" i="138"/>
  <c r="G12" i="138"/>
  <c r="F12" i="138"/>
  <c r="E12" i="138"/>
  <c r="D12" i="138"/>
  <c r="C12" i="138"/>
  <c r="B12" i="138"/>
  <c r="U13" i="137"/>
  <c r="T13" i="137"/>
  <c r="S13" i="137"/>
  <c r="R13" i="137"/>
  <c r="Q13" i="137"/>
  <c r="P13" i="137"/>
  <c r="O13" i="137"/>
  <c r="N13" i="137"/>
  <c r="M13" i="137"/>
  <c r="L13" i="137"/>
  <c r="K13" i="137"/>
  <c r="J13" i="137"/>
  <c r="I13" i="137"/>
  <c r="H13" i="137"/>
  <c r="G13" i="137"/>
  <c r="F13" i="137"/>
  <c r="E13" i="137"/>
  <c r="D13" i="137"/>
  <c r="C13" i="137"/>
  <c r="B13" i="137"/>
  <c r="U13" i="135"/>
  <c r="T13" i="135"/>
  <c r="S13" i="135"/>
  <c r="R13" i="135"/>
  <c r="Q13" i="135"/>
  <c r="P13" i="135"/>
  <c r="O13" i="135"/>
  <c r="N13" i="135"/>
  <c r="M13" i="135"/>
  <c r="L13" i="135"/>
  <c r="K13" i="135"/>
  <c r="J13" i="135"/>
  <c r="I13" i="135"/>
  <c r="H13" i="135"/>
  <c r="G13" i="135"/>
  <c r="F13" i="135"/>
  <c r="E13" i="135"/>
  <c r="D13" i="135"/>
  <c r="C13" i="135"/>
  <c r="B13" i="135"/>
  <c r="O63" i="113"/>
  <c r="D63" i="113"/>
  <c r="E63" i="113"/>
  <c r="F63" i="113"/>
  <c r="G63" i="113"/>
  <c r="H63" i="113"/>
  <c r="I63" i="113"/>
  <c r="J63" i="113"/>
  <c r="K63" i="113"/>
  <c r="L63" i="113"/>
  <c r="M63" i="113"/>
  <c r="N63" i="113"/>
  <c r="I22" i="162" l="1"/>
  <c r="I22" i="163"/>
  <c r="I22" i="161"/>
  <c r="I13" i="155"/>
  <c r="I10" i="155"/>
  <c r="I11" i="155"/>
  <c r="I20" i="155"/>
  <c r="I17" i="155"/>
  <c r="I14" i="155"/>
  <c r="I12" i="155"/>
  <c r="I19" i="155"/>
  <c r="I18" i="155"/>
  <c r="I16" i="155"/>
  <c r="I9" i="155"/>
  <c r="D53" i="113"/>
  <c r="E53" i="113"/>
  <c r="F53" i="113"/>
  <c r="G53" i="113"/>
  <c r="H53" i="113"/>
  <c r="I53" i="113"/>
  <c r="J53" i="113"/>
  <c r="K53" i="113"/>
  <c r="L53" i="113"/>
  <c r="M53" i="113"/>
  <c r="N53" i="113"/>
  <c r="O53" i="113"/>
  <c r="D74" i="6" l="1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C34" i="6"/>
  <c r="C12" i="128" l="1"/>
  <c r="D12" i="128"/>
  <c r="E12" i="128"/>
  <c r="F12" i="128"/>
  <c r="G12" i="128"/>
  <c r="H12" i="128"/>
  <c r="I12" i="128"/>
  <c r="J12" i="128"/>
  <c r="K12" i="128"/>
  <c r="L12" i="128"/>
  <c r="M12" i="128"/>
  <c r="N12" i="128"/>
  <c r="O12" i="128"/>
  <c r="P12" i="128"/>
  <c r="Q12" i="128"/>
  <c r="R12" i="128"/>
  <c r="S12" i="128"/>
  <c r="T12" i="128"/>
  <c r="U12" i="128"/>
  <c r="B12" i="128"/>
  <c r="C13" i="121"/>
  <c r="D13" i="121"/>
  <c r="E13" i="121"/>
  <c r="F13" i="121"/>
  <c r="G13" i="121"/>
  <c r="H13" i="121"/>
  <c r="I13" i="121"/>
  <c r="J13" i="121"/>
  <c r="K13" i="121"/>
  <c r="L13" i="121"/>
  <c r="M13" i="121"/>
  <c r="N13" i="121"/>
  <c r="O13" i="121"/>
  <c r="P13" i="121"/>
  <c r="Q13" i="121"/>
  <c r="R13" i="121"/>
  <c r="S13" i="121"/>
  <c r="T13" i="121"/>
  <c r="U13" i="121"/>
  <c r="B13" i="121"/>
  <c r="C13" i="122"/>
  <c r="D13" i="122"/>
  <c r="E13" i="122"/>
  <c r="F13" i="122"/>
  <c r="G13" i="122"/>
  <c r="H13" i="122"/>
  <c r="I13" i="122"/>
  <c r="J13" i="122"/>
  <c r="K13" i="122"/>
  <c r="L13" i="122"/>
  <c r="M13" i="122"/>
  <c r="N13" i="122"/>
  <c r="O13" i="122"/>
  <c r="P13" i="122"/>
  <c r="Q13" i="122"/>
  <c r="R13" i="122"/>
  <c r="S13" i="122"/>
  <c r="T13" i="122"/>
  <c r="U13" i="122"/>
  <c r="B13" i="122"/>
  <c r="U12" i="133"/>
  <c r="T12" i="133"/>
  <c r="S12" i="133"/>
  <c r="R12" i="133"/>
  <c r="Q12" i="133"/>
  <c r="P12" i="133"/>
  <c r="O12" i="133"/>
  <c r="N12" i="133"/>
  <c r="M12" i="133"/>
  <c r="L12" i="133"/>
  <c r="K12" i="133"/>
  <c r="J12" i="133"/>
  <c r="I12" i="133"/>
  <c r="H12" i="133"/>
  <c r="G12" i="133"/>
  <c r="F12" i="133"/>
  <c r="E12" i="133"/>
  <c r="D12" i="133"/>
  <c r="C12" i="133"/>
  <c r="B12" i="133"/>
  <c r="D28" i="116"/>
  <c r="A1" i="113" l="1"/>
  <c r="P28" i="116"/>
  <c r="C28" i="116"/>
  <c r="E28" i="116"/>
  <c r="F28" i="116"/>
  <c r="G28" i="116"/>
  <c r="H28" i="116"/>
  <c r="I28" i="116"/>
  <c r="J28" i="116"/>
  <c r="K28" i="116"/>
  <c r="L28" i="116"/>
  <c r="M28" i="116"/>
  <c r="N28" i="116"/>
  <c r="O28" i="116"/>
  <c r="Q28" i="116"/>
  <c r="R28" i="116"/>
  <c r="S28" i="116"/>
  <c r="T28" i="116"/>
  <c r="U28" i="116"/>
  <c r="E106" i="113"/>
  <c r="F106" i="113"/>
  <c r="G106" i="113"/>
  <c r="H106" i="113"/>
  <c r="I106" i="113"/>
  <c r="J106" i="113"/>
  <c r="K106" i="113"/>
  <c r="L106" i="113"/>
  <c r="M106" i="113"/>
  <c r="N106" i="113"/>
  <c r="O106" i="113"/>
  <c r="C106" i="113"/>
  <c r="D74" i="113"/>
  <c r="E74" i="113"/>
  <c r="F74" i="113"/>
  <c r="G74" i="113"/>
  <c r="H74" i="113"/>
  <c r="I74" i="113"/>
  <c r="J74" i="113"/>
  <c r="K74" i="113"/>
  <c r="L74" i="113"/>
  <c r="M74" i="113"/>
  <c r="N74" i="113"/>
  <c r="O74" i="113"/>
  <c r="C74" i="113"/>
  <c r="D66" i="113"/>
  <c r="E66" i="113"/>
  <c r="F66" i="113"/>
  <c r="G66" i="113"/>
  <c r="H66" i="113"/>
  <c r="I66" i="113"/>
  <c r="J66" i="113"/>
  <c r="K66" i="113"/>
  <c r="L66" i="113"/>
  <c r="M66" i="113"/>
  <c r="N66" i="113"/>
  <c r="O66" i="113"/>
  <c r="C66" i="113"/>
  <c r="D107" i="113" l="1"/>
  <c r="M107" i="113"/>
  <c r="E107" i="113"/>
  <c r="L107" i="113"/>
  <c r="H107" i="113"/>
  <c r="I107" i="113"/>
  <c r="O107" i="113"/>
  <c r="K107" i="113"/>
  <c r="G107" i="113"/>
  <c r="N107" i="113"/>
  <c r="J107" i="113"/>
  <c r="F107" i="113"/>
  <c r="C53" i="113"/>
  <c r="C107" i="113" s="1"/>
  <c r="C43" i="6" l="1"/>
  <c r="G20" i="41" l="1"/>
  <c r="F20" i="41"/>
  <c r="E20" i="41"/>
  <c r="D20" i="41"/>
  <c r="C20" i="41"/>
  <c r="F13" i="41"/>
  <c r="E13" i="41"/>
  <c r="D13" i="41"/>
  <c r="C13" i="41"/>
  <c r="G20" i="131"/>
  <c r="E20" i="131"/>
  <c r="D20" i="131"/>
  <c r="C20" i="131"/>
  <c r="F20" i="131"/>
  <c r="F16" i="131"/>
  <c r="E16" i="131"/>
  <c r="D16" i="131"/>
  <c r="C16" i="131"/>
  <c r="G16" i="131"/>
  <c r="G13" i="131"/>
  <c r="F13" i="131"/>
  <c r="E13" i="131"/>
  <c r="D13" i="131"/>
  <c r="C13" i="131"/>
  <c r="H12" i="131"/>
  <c r="H11" i="131"/>
  <c r="H10" i="131"/>
  <c r="H9" i="131"/>
  <c r="E21" i="131" l="1"/>
  <c r="F21" i="131"/>
  <c r="C21" i="131"/>
  <c r="H13" i="131"/>
  <c r="G21" i="131"/>
  <c r="D21" i="131"/>
  <c r="H16" i="131"/>
  <c r="G16" i="105"/>
  <c r="F16" i="105"/>
  <c r="E16" i="105"/>
  <c r="D16" i="105"/>
  <c r="C16" i="105"/>
  <c r="G13" i="105"/>
  <c r="F13" i="105"/>
  <c r="E13" i="105"/>
  <c r="D13" i="105"/>
  <c r="C13" i="105"/>
  <c r="H20" i="131" l="1"/>
  <c r="H21" i="131" s="1"/>
  <c r="G19" i="11"/>
  <c r="F19" i="11"/>
  <c r="E19" i="11"/>
  <c r="D19" i="11"/>
  <c r="C19" i="11"/>
  <c r="G16" i="11"/>
  <c r="F16" i="11"/>
  <c r="E16" i="11"/>
  <c r="D16" i="11"/>
  <c r="C16" i="11"/>
  <c r="G13" i="11"/>
  <c r="F13" i="11"/>
  <c r="E13" i="11"/>
  <c r="D13" i="11"/>
  <c r="C13" i="11"/>
  <c r="G20" i="11" l="1"/>
  <c r="C20" i="11"/>
  <c r="D20" i="11"/>
  <c r="E20" i="11"/>
  <c r="F20" i="11"/>
  <c r="I20" i="131" l="1"/>
  <c r="I16" i="131"/>
  <c r="I13" i="131"/>
  <c r="I21" i="131" l="1"/>
  <c r="C74" i="6"/>
  <c r="C41" i="6" l="1"/>
  <c r="D75" i="6" l="1"/>
  <c r="C36" i="6"/>
  <c r="C75" i="6" s="1"/>
  <c r="E75" i="6"/>
  <c r="F75" i="6"/>
  <c r="G75" i="6"/>
  <c r="I75" i="6"/>
  <c r="O75" i="6"/>
  <c r="N75" i="6" l="1"/>
  <c r="S75" i="6"/>
  <c r="Q75" i="6"/>
  <c r="J75" i="6"/>
  <c r="M75" i="6"/>
  <c r="L75" i="6"/>
  <c r="K75" i="6"/>
  <c r="R75" i="6"/>
  <c r="H75" i="6"/>
  <c r="P75" i="6" l="1"/>
  <c r="G20" i="130" l="1"/>
  <c r="E20" i="130"/>
  <c r="D20" i="130"/>
  <c r="C20" i="130"/>
  <c r="H19" i="130"/>
  <c r="H18" i="130"/>
  <c r="F20" i="130"/>
  <c r="E16" i="130"/>
  <c r="D16" i="130"/>
  <c r="C16" i="130"/>
  <c r="G15" i="130"/>
  <c r="G16" i="130" s="1"/>
  <c r="F15" i="130"/>
  <c r="F16" i="130" s="1"/>
  <c r="H14" i="130"/>
  <c r="G13" i="130"/>
  <c r="F13" i="130"/>
  <c r="E13" i="130"/>
  <c r="D13" i="130"/>
  <c r="C13" i="130"/>
  <c r="H12" i="130"/>
  <c r="H11" i="130"/>
  <c r="H10" i="130"/>
  <c r="H9" i="130"/>
  <c r="G18" i="105"/>
  <c r="G19" i="105" s="1"/>
  <c r="F18" i="105"/>
  <c r="F19" i="105" s="1"/>
  <c r="E18" i="105"/>
  <c r="E19" i="105" s="1"/>
  <c r="D18" i="105"/>
  <c r="D19" i="105" s="1"/>
  <c r="C18" i="105"/>
  <c r="C19" i="105" s="1"/>
  <c r="H16" i="105" l="1"/>
  <c r="H13" i="105"/>
  <c r="H13" i="130"/>
  <c r="F21" i="130"/>
  <c r="G21" i="130"/>
  <c r="C21" i="130"/>
  <c r="D21" i="130"/>
  <c r="E21" i="130"/>
  <c r="H15" i="130"/>
  <c r="H18" i="105"/>
  <c r="G20" i="13"/>
  <c r="F20" i="13"/>
  <c r="E20" i="13"/>
  <c r="D20" i="13"/>
  <c r="C20" i="13"/>
  <c r="H19" i="105" l="1"/>
  <c r="I14" i="105" s="1"/>
  <c r="H20" i="130"/>
  <c r="H16" i="130"/>
  <c r="F19" i="71"/>
  <c r="E19" i="71"/>
  <c r="G19" i="71"/>
  <c r="C19" i="71"/>
  <c r="G20" i="12"/>
  <c r="E20" i="12"/>
  <c r="H16" i="11"/>
  <c r="H20" i="13" l="1"/>
  <c r="I19" i="13" s="1"/>
  <c r="H19" i="11"/>
  <c r="H21" i="130"/>
  <c r="I17" i="130" s="1"/>
  <c r="H13" i="11"/>
  <c r="I16" i="105"/>
  <c r="I10" i="105"/>
  <c r="I19" i="105"/>
  <c r="I17" i="105"/>
  <c r="I13" i="105"/>
  <c r="I15" i="105"/>
  <c r="I9" i="105"/>
  <c r="I18" i="105"/>
  <c r="I11" i="105"/>
  <c r="I12" i="105"/>
  <c r="H19" i="71"/>
  <c r="C20" i="12"/>
  <c r="D20" i="12"/>
  <c r="F20" i="12"/>
  <c r="H20" i="11" l="1"/>
  <c r="I12" i="130"/>
  <c r="I19" i="130"/>
  <c r="I12" i="13"/>
  <c r="I20" i="13"/>
  <c r="I13" i="13"/>
  <c r="I14" i="13"/>
  <c r="I16" i="13"/>
  <c r="I15" i="13"/>
  <c r="I9" i="71"/>
  <c r="I17" i="71"/>
  <c r="I10" i="130"/>
  <c r="I9" i="130"/>
  <c r="I15" i="130"/>
  <c r="I11" i="130"/>
  <c r="I14" i="130"/>
  <c r="I18" i="71"/>
  <c r="I19" i="71"/>
  <c r="I18" i="130"/>
  <c r="I11" i="71"/>
  <c r="I13" i="71"/>
  <c r="I15" i="71"/>
  <c r="I10" i="71"/>
  <c r="I12" i="71"/>
  <c r="I16" i="71"/>
  <c r="I14" i="71"/>
  <c r="I10" i="13"/>
  <c r="I11" i="13"/>
  <c r="I9" i="13"/>
  <c r="I17" i="13"/>
  <c r="H20" i="12"/>
  <c r="I16" i="12" l="1"/>
  <c r="I9" i="12"/>
  <c r="I16" i="130"/>
  <c r="I20" i="130"/>
  <c r="I15" i="11"/>
  <c r="I17" i="11"/>
  <c r="I18" i="11"/>
  <c r="I9" i="11"/>
  <c r="I10" i="11"/>
  <c r="I11" i="11"/>
  <c r="I12" i="11"/>
  <c r="I13" i="130"/>
  <c r="I20" i="12"/>
  <c r="I13" i="12"/>
  <c r="I20" i="11"/>
  <c r="I19" i="11"/>
  <c r="I13" i="11"/>
  <c r="I16" i="11"/>
  <c r="I14" i="11"/>
  <c r="I10" i="12"/>
  <c r="I19" i="12"/>
  <c r="I11" i="12"/>
  <c r="I14" i="12"/>
  <c r="I17" i="12"/>
  <c r="I18" i="12"/>
  <c r="I12" i="12"/>
  <c r="I15" i="12"/>
  <c r="I21" i="130" l="1"/>
  <c r="C16" i="41"/>
  <c r="C21" i="41" s="1"/>
  <c r="G15" i="14"/>
  <c r="F15" i="14"/>
  <c r="H19" i="41" l="1"/>
  <c r="H20" i="41" s="1"/>
  <c r="G16" i="41"/>
  <c r="G21" i="41" s="1"/>
  <c r="F16" i="41"/>
  <c r="F21" i="41" s="1"/>
  <c r="E16" i="41"/>
  <c r="E21" i="41" s="1"/>
  <c r="D16" i="41"/>
  <c r="D21" i="41" s="1"/>
  <c r="H15" i="41"/>
  <c r="H16" i="41" s="1"/>
  <c r="H12" i="41"/>
  <c r="H13" i="41" s="1"/>
  <c r="G20" i="14"/>
  <c r="F20" i="14"/>
  <c r="E20" i="14"/>
  <c r="D20" i="14"/>
  <c r="C20" i="14"/>
  <c r="G16" i="14"/>
  <c r="F16" i="14"/>
  <c r="E16" i="14"/>
  <c r="D16" i="14"/>
  <c r="C16" i="14"/>
  <c r="H15" i="14"/>
  <c r="H14" i="14"/>
  <c r="G13" i="14"/>
  <c r="F13" i="14"/>
  <c r="E13" i="14"/>
  <c r="D13" i="14"/>
  <c r="C13" i="14"/>
  <c r="H12" i="14"/>
  <c r="H11" i="14"/>
  <c r="H10" i="14"/>
  <c r="H9" i="14"/>
  <c r="G20" i="85"/>
  <c r="F20" i="85"/>
  <c r="E20" i="85"/>
  <c r="D20" i="85"/>
  <c r="C20" i="85"/>
  <c r="H19" i="85"/>
  <c r="H18" i="85"/>
  <c r="H13" i="85"/>
  <c r="H15" i="85" s="1"/>
  <c r="G21" i="98"/>
  <c r="F21" i="98"/>
  <c r="E21" i="98"/>
  <c r="D21" i="98"/>
  <c r="C21" i="98"/>
  <c r="G16" i="98"/>
  <c r="F16" i="98"/>
  <c r="E16" i="98"/>
  <c r="D16" i="98"/>
  <c r="C16" i="98"/>
  <c r="G13" i="98"/>
  <c r="F13" i="98"/>
  <c r="E13" i="98"/>
  <c r="D13" i="98"/>
  <c r="C13" i="98"/>
  <c r="H12" i="98"/>
  <c r="H11" i="98"/>
  <c r="H10" i="98"/>
  <c r="H9" i="98"/>
  <c r="G19" i="72"/>
  <c r="F19" i="72"/>
  <c r="E19" i="72"/>
  <c r="D19" i="72"/>
  <c r="C19" i="72"/>
  <c r="H19" i="72"/>
  <c r="G16" i="72"/>
  <c r="F16" i="72"/>
  <c r="E16" i="72"/>
  <c r="D16" i="72"/>
  <c r="C16" i="72"/>
  <c r="G13" i="72"/>
  <c r="F13" i="72"/>
  <c r="E13" i="72"/>
  <c r="D13" i="72"/>
  <c r="C13" i="72"/>
  <c r="H12" i="72"/>
  <c r="H11" i="72"/>
  <c r="H10" i="72"/>
  <c r="H9" i="72"/>
  <c r="G20" i="107"/>
  <c r="F20" i="107"/>
  <c r="E20" i="107"/>
  <c r="D20" i="107"/>
  <c r="C20" i="107"/>
  <c r="H19" i="107"/>
  <c r="H18" i="107"/>
  <c r="G16" i="107"/>
  <c r="F16" i="107"/>
  <c r="E16" i="107"/>
  <c r="D16" i="107"/>
  <c r="C16" i="107"/>
  <c r="H15" i="107"/>
  <c r="H14" i="107"/>
  <c r="G13" i="107"/>
  <c r="F13" i="107"/>
  <c r="E13" i="107"/>
  <c r="D13" i="107"/>
  <c r="C13" i="107"/>
  <c r="H12" i="107"/>
  <c r="H11" i="107"/>
  <c r="H10" i="107"/>
  <c r="H9" i="107"/>
  <c r="G21" i="96"/>
  <c r="F21" i="96"/>
  <c r="E21" i="96"/>
  <c r="D21" i="96"/>
  <c r="C21" i="96"/>
  <c r="H20" i="96"/>
  <c r="H19" i="96"/>
  <c r="G16" i="96"/>
  <c r="F16" i="96"/>
  <c r="E16" i="96"/>
  <c r="D16" i="96"/>
  <c r="C16" i="96"/>
  <c r="H14" i="96"/>
  <c r="G13" i="96"/>
  <c r="F13" i="96"/>
  <c r="E13" i="96"/>
  <c r="D13" i="96"/>
  <c r="C13" i="96"/>
  <c r="H12" i="96"/>
  <c r="H11" i="96"/>
  <c r="H10" i="96"/>
  <c r="H9" i="96"/>
  <c r="H16" i="107" l="1"/>
  <c r="H12" i="85"/>
  <c r="H21" i="85" s="1"/>
  <c r="D21" i="85"/>
  <c r="H16" i="14"/>
  <c r="E21" i="85"/>
  <c r="G22" i="96"/>
  <c r="E22" i="96"/>
  <c r="D22" i="96"/>
  <c r="E22" i="98"/>
  <c r="D22" i="98"/>
  <c r="H13" i="72"/>
  <c r="E20" i="72"/>
  <c r="C20" i="72"/>
  <c r="G20" i="72"/>
  <c r="G21" i="107"/>
  <c r="C21" i="107"/>
  <c r="F21" i="107"/>
  <c r="H13" i="96"/>
  <c r="H21" i="96"/>
  <c r="H13" i="107"/>
  <c r="H20" i="107"/>
  <c r="C22" i="96"/>
  <c r="H13" i="14"/>
  <c r="D21" i="107"/>
  <c r="G22" i="98"/>
  <c r="H13" i="98"/>
  <c r="F21" i="14"/>
  <c r="G21" i="14"/>
  <c r="D21" i="14"/>
  <c r="E21" i="14"/>
  <c r="F21" i="85"/>
  <c r="G21" i="85"/>
  <c r="H16" i="98"/>
  <c r="C22" i="98"/>
  <c r="F22" i="98"/>
  <c r="D20" i="72"/>
  <c r="F20" i="72"/>
  <c r="E21" i="107"/>
  <c r="H20" i="14"/>
  <c r="C21" i="14"/>
  <c r="C21" i="85"/>
  <c r="H16" i="72"/>
  <c r="F22" i="96"/>
  <c r="H16" i="96"/>
  <c r="H22" i="96" s="1"/>
  <c r="H20" i="85"/>
  <c r="H21" i="98"/>
  <c r="H20" i="72" l="1"/>
  <c r="H21" i="107"/>
  <c r="I17" i="107" s="1"/>
  <c r="I18" i="96"/>
  <c r="I15" i="96"/>
  <c r="I10" i="85"/>
  <c r="H21" i="14"/>
  <c r="I18" i="14" s="1"/>
  <c r="H22" i="98"/>
  <c r="I19" i="107"/>
  <c r="H21" i="41"/>
  <c r="I14" i="41" s="1"/>
  <c r="I18" i="85"/>
  <c r="I11" i="85"/>
  <c r="I19" i="85"/>
  <c r="I9" i="85"/>
  <c r="I13" i="85"/>
  <c r="I17" i="85"/>
  <c r="I14" i="85"/>
  <c r="I11" i="72"/>
  <c r="I10" i="72"/>
  <c r="I12" i="72"/>
  <c r="I15" i="72"/>
  <c r="I20" i="96"/>
  <c r="I19" i="96"/>
  <c r="I14" i="96"/>
  <c r="I9" i="96"/>
  <c r="I11" i="96"/>
  <c r="I10" i="96"/>
  <c r="I12" i="96"/>
  <c r="I15" i="107" l="1"/>
  <c r="I11" i="107"/>
  <c r="I10" i="107"/>
  <c r="I9" i="107"/>
  <c r="I9" i="72"/>
  <c r="I18" i="72"/>
  <c r="I19" i="72" s="1"/>
  <c r="I20" i="85"/>
  <c r="I14" i="72"/>
  <c r="I16" i="72" s="1"/>
  <c r="I12" i="107"/>
  <c r="I18" i="107"/>
  <c r="I20" i="107" s="1"/>
  <c r="I14" i="107"/>
  <c r="I16" i="107" s="1"/>
  <c r="I10" i="14"/>
  <c r="I15" i="85"/>
  <c r="I21" i="96"/>
  <c r="I12" i="14"/>
  <c r="I12" i="85"/>
  <c r="I11" i="14"/>
  <c r="I9" i="14"/>
  <c r="I19" i="14"/>
  <c r="I15" i="14"/>
  <c r="I14" i="14"/>
  <c r="I17" i="14"/>
  <c r="I9" i="41"/>
  <c r="I12" i="41"/>
  <c r="I18" i="41"/>
  <c r="I11" i="41"/>
  <c r="I19" i="41"/>
  <c r="I10" i="41"/>
  <c r="I15" i="41"/>
  <c r="I16" i="41" s="1"/>
  <c r="I13" i="72"/>
  <c r="I13" i="96"/>
  <c r="I16" i="96"/>
  <c r="I13" i="107" l="1"/>
  <c r="I13" i="14"/>
  <c r="I21" i="85"/>
  <c r="I16" i="14"/>
  <c r="I20" i="14"/>
  <c r="I21" i="14" s="1"/>
  <c r="I22" i="96"/>
  <c r="I13" i="41"/>
  <c r="I21" i="41" s="1"/>
  <c r="I20" i="41"/>
  <c r="I21" i="98"/>
  <c r="I13" i="98"/>
  <c r="I21" i="107"/>
  <c r="I20" i="72"/>
  <c r="C6" i="113"/>
  <c r="I22" i="98" l="1"/>
</calcChain>
</file>

<file path=xl/sharedStrings.xml><?xml version="1.0" encoding="utf-8"?>
<sst xmlns="http://schemas.openxmlformats.org/spreadsheetml/2006/main" count="9849" uniqueCount="1854">
  <si>
    <t>FEDERALES</t>
  </si>
  <si>
    <t>ESTATALES</t>
  </si>
  <si>
    <t>%</t>
  </si>
  <si>
    <t>ACUMULADO</t>
  </si>
  <si>
    <t>CONCEPTO</t>
  </si>
  <si>
    <t>TOTAL</t>
  </si>
  <si>
    <t>DEVENGADO</t>
  </si>
  <si>
    <t>SUBTOTAL</t>
  </si>
  <si>
    <t>TOTAL INV.FINANC. Y OTRAS PROVISIONES</t>
  </si>
  <si>
    <t>TOTAL DEUDA PÚBLICA</t>
  </si>
  <si>
    <t>EJERCIDO</t>
  </si>
  <si>
    <t xml:space="preserve">COMPROMETIDO </t>
  </si>
  <si>
    <t>MODIFICADO</t>
  </si>
  <si>
    <t>PRESUPUESTO</t>
  </si>
  <si>
    <t>POR DEVENGAR</t>
  </si>
  <si>
    <t>POR EJERCER</t>
  </si>
  <si>
    <t>POR PAGAR</t>
  </si>
  <si>
    <t>TOTAL CONVENIOS SIN APORTACIÓN</t>
  </si>
  <si>
    <t>TOTAL CONVENIOS CON APORTACIÓN</t>
  </si>
  <si>
    <t>3.- GASTO DE CAPITAL</t>
  </si>
  <si>
    <t>TOTAL GASTO CORRIENTE.</t>
  </si>
  <si>
    <t>SERVICIOS GENERALES</t>
  </si>
  <si>
    <t>SERVICIOS PERSONALES</t>
  </si>
  <si>
    <t>2.- GASTO CORRIENTE</t>
  </si>
  <si>
    <t>COMPROMETIDO</t>
  </si>
  <si>
    <t>CAPÍTULO</t>
  </si>
  <si>
    <t>SALDOS DEL ACUMULADO</t>
  </si>
  <si>
    <t>TRIMESTRE ANTERIOR</t>
  </si>
  <si>
    <t>UNIDAD ADMINISTRATIVA</t>
  </si>
  <si>
    <t>COMPARATIVO DEL GASTO CORRIENTE POR UNIDAD ADMINISTRATIVA</t>
  </si>
  <si>
    <t>6-7       POR DEVENGAR</t>
  </si>
  <si>
    <t>5-6     POR COMPROMETER</t>
  </si>
  <si>
    <t xml:space="preserve">7-8    POR PAGAR </t>
  </si>
  <si>
    <t xml:space="preserve">T  O  T  A  L </t>
  </si>
  <si>
    <t>DEUDA PÚBLICA</t>
  </si>
  <si>
    <t>INV. FINANC. Y OTRAS PROV.</t>
  </si>
  <si>
    <t>INVERSION PUBLICA</t>
  </si>
  <si>
    <t>SUBTOTAL DEL GASTO CORRIENTE</t>
  </si>
  <si>
    <t>(-)</t>
  </si>
  <si>
    <t>(+)</t>
  </si>
  <si>
    <t xml:space="preserve">AMPLIACIONES </t>
  </si>
  <si>
    <t>T  O  T  A  L</t>
  </si>
  <si>
    <t>MONTO</t>
  </si>
  <si>
    <t>NOMBRE</t>
  </si>
  <si>
    <t>FISICA</t>
  </si>
  <si>
    <t>CONTRATADO</t>
  </si>
  <si>
    <t>REAL</t>
  </si>
  <si>
    <t>PROGRAMADO</t>
  </si>
  <si>
    <t>TERMINACION</t>
  </si>
  <si>
    <t>INICIO</t>
  </si>
  <si>
    <t>FISICO</t>
  </si>
  <si>
    <t>PROGRAMA DE OBRA</t>
  </si>
  <si>
    <t>META ANUAL</t>
  </si>
  <si>
    <t>NOMBRE PROG. PPTARIO</t>
  </si>
  <si>
    <t>CLAVE PROG. PPTARIO</t>
  </si>
  <si>
    <t>gasto corriente (mantenimiento) y capital</t>
  </si>
  <si>
    <t xml:space="preserve">EJERCIDO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</si>
  <si>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DEVENGADO </t>
  </si>
  <si>
    <t xml:space="preserve"> MODIFICADO   </t>
  </si>
  <si>
    <t xml:space="preserve">OBSERVACIONES                                                                                               </t>
  </si>
  <si>
    <t xml:space="preserve">PROCEDENCIA DE LOS RECURSOS                    </t>
  </si>
  <si>
    <t xml:space="preserve">DEPENDENCIA                                                                                                                      </t>
  </si>
  <si>
    <t xml:space="preserve">PROYECTO / UBICACIÓN                                                                                                    </t>
  </si>
  <si>
    <t>TERMINO</t>
  </si>
  <si>
    <t>REALIZADA</t>
  </si>
  <si>
    <t>PREVISTA</t>
  </si>
  <si>
    <t>CLAVE</t>
  </si>
  <si>
    <t>AVANCES</t>
  </si>
  <si>
    <t>PERIODO DE EJECUCION</t>
  </si>
  <si>
    <t>METAS</t>
  </si>
  <si>
    <t>LOCALIDAD</t>
  </si>
  <si>
    <t>NUM</t>
  </si>
  <si>
    <t>SINDICO DE HACIENDA</t>
  </si>
  <si>
    <t>SECRETARIO DEL AYUNTAMIENTO</t>
  </si>
  <si>
    <t>COORDINACIÓN DEL RAMO 33</t>
  </si>
  <si>
    <t>DIRECCIÓN DE DESARROLLO</t>
  </si>
  <si>
    <t>DIRECCIÓN DE PROGRAMACIÓN</t>
  </si>
  <si>
    <t>DIRECCIÓN DE FINANZAS</t>
  </si>
  <si>
    <t>CONTRALOR MUNICIPAL</t>
  </si>
  <si>
    <t>NOMBRE Y FIRMA DE FUNCIONARIOS PARTICIPANTES:</t>
  </si>
  <si>
    <t>FINANCIERO DEV/MOD</t>
  </si>
  <si>
    <t>1-2     POR COMPROMETER</t>
  </si>
  <si>
    <t>2-3       POR DEVENGAR</t>
  </si>
  <si>
    <t xml:space="preserve">3-4    POR PAGAR </t>
  </si>
  <si>
    <t>1-4       POR EJERCER</t>
  </si>
  <si>
    <t>4.- DEUDA PÚBLICA</t>
  </si>
  <si>
    <t>5.- CONVENIOS CON APORTACION MUNICIPAL</t>
  </si>
  <si>
    <t>8.- TOTALES</t>
  </si>
  <si>
    <t xml:space="preserve"> PRESUPUESTO ACUMULADO </t>
  </si>
  <si>
    <t>PRESUPUESTO DEL PERIODO</t>
  </si>
  <si>
    <t>PRESUPUESTO POR DEVENGAR</t>
  </si>
  <si>
    <t>SUBTOTAL DEL GASTO DE CAPITAL</t>
  </si>
  <si>
    <t>PRESUPUESTO AUTORIZADO INICIAL</t>
  </si>
  <si>
    <t>AUTORIZADO MODIFICADO  AL PERIODO</t>
  </si>
  <si>
    <t>PRESUPUESTO DEL PERIODO TRIMESTRAL</t>
  </si>
  <si>
    <t>MOVIMIENTOS PRESUPUESTALES EN EL TRIMESTRE</t>
  </si>
  <si>
    <t>MODIFICACIONES PRESUPUESTALES VALIDADAS POR EL COPLADEMUN DEL TRIMESTRE</t>
  </si>
  <si>
    <t>DEVENGADO AL PERIODO</t>
  </si>
  <si>
    <t>MONTOS AL  PERIODO</t>
  </si>
  <si>
    <t xml:space="preserve"> FONDOS DE APORTACIONES FEDERALES (FONDO III Y IV)  Y CONVENIOS POR TIPO DE GASTO</t>
  </si>
  <si>
    <t>BIENES MUEBLES, INMUEBLES E INTANGIBLES</t>
  </si>
  <si>
    <t>ADECUACIONES PRESUPUESTARIAS</t>
  </si>
  <si>
    <t>PAGO ESTIMADO FINIQUITO (fecha)</t>
  </si>
  <si>
    <t>RELACIÓN DE ACCIONES CONVENIDAS PARA SU EJECUCIÓN CON DEPENDENCIAS ESTATALES Y FEDERALES EN EL TRIMESTRE</t>
  </si>
  <si>
    <t>CUADRO DE FIRMAS</t>
  </si>
  <si>
    <t>MATERIALES Y SUMINISTROS</t>
  </si>
  <si>
    <t>TRANSFERENCIAS, ASIGNACIONES, SUBSIDIOS Y OTRAS AYUDAS</t>
  </si>
  <si>
    <t>PARTICIPACIONES Y APORTACIONES</t>
  </si>
  <si>
    <t>CON RECURSOS DE PARTICIPACIONES FEDERALES, RECURSOS PROPIOS, APORTACIONES FEDERALES FONDOS III Y IV, FINANCIAMIENTO BANOBRAS Y CONVENIOS</t>
  </si>
  <si>
    <t>DIRECCIÓN DE OBRAS ASENTAMIENTOS Y SERV. MPLES</t>
  </si>
  <si>
    <t>REDUCCIONES</t>
  </si>
  <si>
    <t>AUTORIZADO MODIFICADO AL FIN DEL TRIMESTRE</t>
  </si>
  <si>
    <t>MUNICIPIO: BALANCAN,TABASCO</t>
  </si>
  <si>
    <t>APROBADO</t>
  </si>
  <si>
    <t>MUNICIPIO: BALANCAN, TABASCO</t>
  </si>
  <si>
    <t>PRESUPUESTO MODIFICADO  AL FIN DEL TRIMESTRE</t>
  </si>
  <si>
    <t>FIII</t>
  </si>
  <si>
    <t>FIV</t>
  </si>
  <si>
    <t>E001</t>
  </si>
  <si>
    <t>ACONDICIONAMIENTO DEL BASURERO MUNICIPAL BALANCAN.</t>
  </si>
  <si>
    <t>ACONDICIONAMIENTO DEL BASURERO MUNICIPAL VILLA EL TRIUNFO</t>
  </si>
  <si>
    <t>INGESTION</t>
  </si>
  <si>
    <t>RTRANSF</t>
  </si>
  <si>
    <t>FISE</t>
  </si>
  <si>
    <t>ISR</t>
  </si>
  <si>
    <t>K005</t>
  </si>
  <si>
    <t>Drenaje y Alcantarillado</t>
  </si>
  <si>
    <t>K003</t>
  </si>
  <si>
    <t>O001</t>
  </si>
  <si>
    <t>INFORME DE AUTOEVALUACIÓN TRIMESTRAL DEL PERÍODO DEL  1 DE ENERO AL 31 DE DICIEMBRE DE 2015</t>
  </si>
  <si>
    <t xml:space="preserve">  PRESUPUESTO DE EGRESOS DE PARTICIPACIONES FEDERALES, INGRESOS DE GESTION,</t>
  </si>
  <si>
    <t xml:space="preserve">    PRESUPUESTO DE EGRESOS DE PARTICIPACIONES FEDERALES, INGRESOS DE GESTION, FONDOS DE APORTACIONES FEDERALES (FONDO III Y IV) Y CONVENIOS POR CAPITULO</t>
  </si>
  <si>
    <t>34</t>
  </si>
  <si>
    <t>08</t>
  </si>
  <si>
    <t>MANTENIMIENTO</t>
  </si>
  <si>
    <t>M.L.</t>
  </si>
  <si>
    <t>KILOMETRO</t>
  </si>
  <si>
    <t>12</t>
  </si>
  <si>
    <t>E019</t>
  </si>
  <si>
    <t>GASTO DE OPERACION DE LA DIRECCION DE TRANSITO MUNICIPAL</t>
  </si>
  <si>
    <t>OPERACION</t>
  </si>
  <si>
    <t>17</t>
  </si>
  <si>
    <t>E029</t>
  </si>
  <si>
    <t>GASTOS DE OPERACION DE LA UNIDAD DE PROTECCION CIVIL</t>
  </si>
  <si>
    <t>11</t>
  </si>
  <si>
    <t>GASTO DE OPERACION DE LA DIRECCION DE SEGURIDAD PUBLICA.</t>
  </si>
  <si>
    <t>02</t>
  </si>
  <si>
    <t>GASTO DE OPERACION DEL REGISTRO CIVIL</t>
  </si>
  <si>
    <t>GASTO DE OPERACION DE LA JUNTA DE RECLUTAMIENTO</t>
  </si>
  <si>
    <t>SERVICIO DE LIMPIA Y ORNATO, (RECOLECCION, TRASLADO Y DISPONIBILIDAD DE RESIDUOS Y DESECHOS)</t>
  </si>
  <si>
    <t>BACHEO DE CONCRETO HIDRAULICO</t>
  </si>
  <si>
    <t>METROS CUADRADOS</t>
  </si>
  <si>
    <t>MANTENIMIENTO DEL ALUMBRADO PUBLICO URBANO</t>
  </si>
  <si>
    <t>MANTENIMIENTO DE ALUMBRADO PUBLICO RURAL</t>
  </si>
  <si>
    <t>MANTENIMIENTO DEL PANTEON MUNICIPAL.</t>
  </si>
  <si>
    <t>MANTENIMIENTO DEL RASTRO MUNICIPAL</t>
  </si>
  <si>
    <t>F021</t>
  </si>
  <si>
    <t>GASTO DE OPERACION DE LA DIRECCION DE PROTECCION AMBIENTAL Y DESARROLLO SUSTENTABLE</t>
  </si>
  <si>
    <t>EVENTOS ESPECIALES (DIA MUNDIAL DEL MEDIO AMBIENTE)</t>
  </si>
  <si>
    <t>EVENTOS</t>
  </si>
  <si>
    <t>GASTO DE OPERACION DE LA DIRECCION DE ATENCION A LA MUJERES</t>
  </si>
  <si>
    <t>GASTO DE OPERACION DE LA COORDINACION DEL DIF MUNICIPAL</t>
  </si>
  <si>
    <t>01</t>
  </si>
  <si>
    <t>APOYOS SOCIALES (PERSONAS DE ESCASOS RECURSOS)</t>
  </si>
  <si>
    <t>APOYO</t>
  </si>
  <si>
    <t>AYUDA A INDIGENTES</t>
  </si>
  <si>
    <t>COPERACIONES Y AYUDAS (APOYO SIN FINES DE LUCRO)</t>
  </si>
  <si>
    <t>APOYOS SOCIALES (TERCERA EDAD Y ESCASOS RECURSOS)</t>
  </si>
  <si>
    <t>EVENTOS ESPECIALES (DIA DEL ABUELO)</t>
  </si>
  <si>
    <t>F028</t>
  </si>
  <si>
    <t>GASTO DE OPERACION DE LA UNIDAD BASICA DE REHABILITACION</t>
  </si>
  <si>
    <t>09</t>
  </si>
  <si>
    <t>GASTO DE OPERACION DE LA BIBLIOTECA MUNICIPAL</t>
  </si>
  <si>
    <t>EVENTOS ESPECIALES(FOMENTO A LA CULTURA,EDUCACION DEPORTE,TEATRO Y ARTE)</t>
  </si>
  <si>
    <t>GASTO DE OPERACION DE LA DIRECCION DE EDUCACION, CULTURA Y RECREACION</t>
  </si>
  <si>
    <t>GASTO DE OPERACION DE LA CASA DE LA CULTURA</t>
  </si>
  <si>
    <t>EVENTOS ESPECIALES (CELEBRACION DEL DIA DE REYES)</t>
  </si>
  <si>
    <t>07</t>
  </si>
  <si>
    <t>EVENTOS ESPECIALES (TORNEO DE PESCA DEL ROBALO)</t>
  </si>
  <si>
    <t>EVENTOS ESPECIALES (CELEBRACION DEL DIA DEL NIÑO)</t>
  </si>
  <si>
    <t>FESTEJO DEL DIA DEL MAESTRO</t>
  </si>
  <si>
    <t>EVENTOS ESPECIALES (FESTEJO DEL DIA DE LAS MADRES)</t>
  </si>
  <si>
    <t>EVENTOS ESPECIALES (CELEBRACION DE FERIA PATRONALES EN COMUNIDADES)</t>
  </si>
  <si>
    <t>EVENTO ESPECIAL (DIA INTERNACIONAL DE LA MUJER)</t>
  </si>
  <si>
    <t>06</t>
  </si>
  <si>
    <t>GASTO DE OPERACION DE LA DIRECCION DE DESARROLLO</t>
  </si>
  <si>
    <t>LOTE</t>
  </si>
  <si>
    <t>GASTO DE OPERACION DE LA DIRECCION DE FOMENTO ECONOMICO Y TURISMO</t>
  </si>
  <si>
    <t>POSTES</t>
  </si>
  <si>
    <t>CONSTRUCCION</t>
  </si>
  <si>
    <t>03</t>
  </si>
  <si>
    <t>04</t>
  </si>
  <si>
    <t>RESOLUCION ARBITRAL DE LA JUNTA DE CONCILIACION Y ARBITRAJE (LAUDOS LABORALES)</t>
  </si>
  <si>
    <t>M001</t>
  </si>
  <si>
    <t>GASTO DE OPERACION DE LA DIRECCION DE ADMINISTRACION</t>
  </si>
  <si>
    <t>GASTO DE OPERACION DE LA DIRECCION DE ASUNTOS JURIDICOS</t>
  </si>
  <si>
    <t>GASTO DEL SERVICIO DE ENERGIA ELECTRICA, ALUMBRADO PUBLICO Y EDIFICIOS</t>
  </si>
  <si>
    <t>GASTO DE OPERACION DE LA CENTRAL DE MAQUINARIA</t>
  </si>
  <si>
    <t>05</t>
  </si>
  <si>
    <t>SERVICIOS</t>
  </si>
  <si>
    <t>P002</t>
  </si>
  <si>
    <t>GASTO DE OPERACION DE LA DIRECCON DE OBRAS PUBLICAS, ORDENAMIENTO TERRITORIAL Y SERVICIOS MUNICIPALES</t>
  </si>
  <si>
    <t>P005</t>
  </si>
  <si>
    <t>GASTO DE OPERACION DE LA PRESIDENCIA MUNICIPAL</t>
  </si>
  <si>
    <t>GASTO DE OPERACION DE LA SECRETARIA DEL AYUNTAMIENTO</t>
  </si>
  <si>
    <t>GASTO DE OPERACION DE LA COORDINACION DE DELEGADOS</t>
  </si>
  <si>
    <t>GASTO DE OPERACION DE LA COORDINACION DE ORGANIZACION SOCIAL</t>
  </si>
  <si>
    <t>GASTO DE OPERACION DE CATASTRO MUNICIPAL</t>
  </si>
  <si>
    <t>RETENCION DEL 2.5% DE IMPUESTO/NOMINA</t>
  </si>
  <si>
    <t>PBR001</t>
  </si>
  <si>
    <t>PBR002</t>
  </si>
  <si>
    <t>PBR003</t>
  </si>
  <si>
    <t>PBR004</t>
  </si>
  <si>
    <t>PBR005</t>
  </si>
  <si>
    <t>PBR007</t>
  </si>
  <si>
    <t>GASTO DE OPERACION DE LA DIRECCION DE PROGRAMACION</t>
  </si>
  <si>
    <t>ESTATAL</t>
  </si>
  <si>
    <t xml:space="preserve">1.- TOTAL DE RECURSOS PARA EL EJERCICIO    </t>
  </si>
  <si>
    <t>FORTASEG</t>
  </si>
  <si>
    <t>APORTACION</t>
  </si>
  <si>
    <t>RECURSOS TRANSFERIDOS</t>
  </si>
  <si>
    <t>ACONDICIONAMIENTO</t>
  </si>
  <si>
    <t>MANTENIMIENTO DE ESPACIOS Y EDIFICIOS PUBLICOS</t>
  </si>
  <si>
    <t>F001</t>
  </si>
  <si>
    <t>F002</t>
  </si>
  <si>
    <t>PRODUCTORES</t>
  </si>
  <si>
    <t>PROGRAMA DE PALPACION DE LA HEMBRA BOVINA</t>
  </si>
  <si>
    <t>F008</t>
  </si>
  <si>
    <t>K004</t>
  </si>
  <si>
    <t>K008</t>
  </si>
  <si>
    <t>GRAVADO DE CALLES DE LA VILLA EL TRIUNFO</t>
  </si>
  <si>
    <t>GASTOS DE OPERACIÓN DE LA COORDINACIÓN DEL RAMO 33</t>
  </si>
  <si>
    <t>P003</t>
  </si>
  <si>
    <t>PROGRAMA DE EVALUACION DE LOS RECURSOS FEDERALES DEL FONDO DE APORTACIONES PARA LA INFRAESTRUCTURA SOCIAL MUNICIPAL</t>
  </si>
  <si>
    <t>P009</t>
  </si>
  <si>
    <t>P010</t>
  </si>
  <si>
    <t>FONDO PARA EL FORTALECIMIENTO DE LA INFRAESTRUCTURA ESTATAL Y MUNICIPAL (FORTALECE)</t>
  </si>
  <si>
    <t>U007</t>
  </si>
  <si>
    <t>PBR021</t>
  </si>
  <si>
    <t>Electrificación</t>
  </si>
  <si>
    <t>Urbanización</t>
  </si>
  <si>
    <t>C. SERGIO ENRIQUE ALFARO GORDILLO</t>
  </si>
  <si>
    <t>C. ÁNTONIO GOMEZ VAZQUEZ</t>
  </si>
  <si>
    <t>C. MARÍA JESUS  ZACARIAS ESPINOZA</t>
  </si>
  <si>
    <t>C. RUBEN HERRERA ARIAS</t>
  </si>
  <si>
    <t>C. JOSE CARLOS BUSTILLOS BORGES</t>
  </si>
  <si>
    <t>SUBSIDIO FORTASEG</t>
  </si>
  <si>
    <t>PROGRAMA DE INFRAESTRUCTURA</t>
  </si>
  <si>
    <t>E002</t>
  </si>
  <si>
    <t>E46</t>
  </si>
  <si>
    <t>E47</t>
  </si>
  <si>
    <t>E48</t>
  </si>
  <si>
    <t>16</t>
  </si>
  <si>
    <t>E49</t>
  </si>
  <si>
    <t>RASTREO DE CALLES DE TERRACERIA EN LA CD, BALANCAN</t>
  </si>
  <si>
    <t>RASTREO DE CAMINOS DE TERRACERIA EN COMUNIDADES</t>
  </si>
  <si>
    <t>MANTENIMIENTO DE PAISAJE URBANO Y ESPACIOS RECREATIVOS</t>
  </si>
  <si>
    <t>E50</t>
  </si>
  <si>
    <t>E52</t>
  </si>
  <si>
    <t>E53</t>
  </si>
  <si>
    <t>PROGRAMA DE APOYO A LA CAMPAÑA ZOOSANITARIA</t>
  </si>
  <si>
    <t>F25</t>
  </si>
  <si>
    <t>APOYO A PRODUCTORES CON SEMENTALES</t>
  </si>
  <si>
    <t>14</t>
  </si>
  <si>
    <t>F27</t>
  </si>
  <si>
    <t>GASTO DE OPERACION DE LA DIRECCION DE ATENCION CIUDADANA</t>
  </si>
  <si>
    <t>15</t>
  </si>
  <si>
    <t>18</t>
  </si>
  <si>
    <t>PROGRAMA SONRISA DE MUJER</t>
  </si>
  <si>
    <t>HORAS</t>
  </si>
  <si>
    <t>PROGRAMA DE ATENCION A PERSONAS CON DIABETIS</t>
  </si>
  <si>
    <t>PROGRAMA</t>
  </si>
  <si>
    <t>F29</t>
  </si>
  <si>
    <t>F30</t>
  </si>
  <si>
    <t>EVENTOS ESPECIALES (FIESTAS PATRIAS)</t>
  </si>
  <si>
    <t>EVENTOS ESPECIALES (FIESTAS DECEMBRINAS)</t>
  </si>
  <si>
    <t>F31</t>
  </si>
  <si>
    <t>FONDO PARA ENTIDADES FEDERATIVAS Y MUNICIPIOS PRODUCTORES DE HIDROCARBUROS (U093)</t>
  </si>
  <si>
    <t>REHABILITACION DE CAMINO DE ACCESO</t>
  </si>
  <si>
    <t>10</t>
  </si>
  <si>
    <t>13</t>
  </si>
  <si>
    <t>L002</t>
  </si>
  <si>
    <t>GASTOS DE LIQUIDACIONES E INDEMNIZACIONES</t>
  </si>
  <si>
    <t>GASTO DE OPERACION DIRECCION DE FINANZAS MUNICIPAL</t>
  </si>
  <si>
    <t>PROGRAMA DE PROMOCION Y COBRO DE IMPUESTO PREDIAL</t>
  </si>
  <si>
    <t>PROGRAMA DE NORMATIVIDAD Y FISCALIZACION</t>
  </si>
  <si>
    <t>PBR022</t>
  </si>
  <si>
    <t>PBR031</t>
  </si>
  <si>
    <t>PBR032</t>
  </si>
  <si>
    <t>PBR041</t>
  </si>
  <si>
    <t>PBR042</t>
  </si>
  <si>
    <t>PBR043</t>
  </si>
  <si>
    <t>GASTOS DE OPERACION DE EQUIPAMENTO AL PERSONAL POLICIAL (ANTES GO069 REFRENDO 2016)</t>
  </si>
  <si>
    <t>Carreteras</t>
  </si>
  <si>
    <t>BEATRIZ MORALES CORDOVA</t>
  </si>
  <si>
    <t>N002</t>
  </si>
  <si>
    <t>AUTORIZADO</t>
  </si>
  <si>
    <t>FEDERAL</t>
  </si>
  <si>
    <t>FIII FONDO DE APORTACIONES PARA LA INFRAESTRUCTURA SOCIAL ESTATAL (FISE) NUEVO</t>
  </si>
  <si>
    <t>AMPLIACION DE RED DE DISTRIBUCION ELECTRICA EN MEDIA Y BAJA TENSION</t>
  </si>
  <si>
    <t>Infraestructura para la Educacion</t>
  </si>
  <si>
    <t>K034</t>
  </si>
  <si>
    <t>APOYOS SOCIALES PARA CONTIGENCIA POR FENOMENOS NATURALES</t>
  </si>
  <si>
    <t>PBR006</t>
  </si>
  <si>
    <t>BECAS</t>
  </si>
  <si>
    <t>1.- TOTAL DE RECURSOS PARA EL EJERCICIO:</t>
  </si>
  <si>
    <t>CAPITULO</t>
  </si>
  <si>
    <t>5-6'</t>
  </si>
  <si>
    <t>6-7'</t>
  </si>
  <si>
    <t>7-8'</t>
  </si>
  <si>
    <t>5-8'</t>
  </si>
  <si>
    <t>POR COMPROMETER</t>
  </si>
  <si>
    <t>TOTAL DE GASTO DE CAPITAL</t>
  </si>
  <si>
    <t>TOTAL DE DEUDA PÚBLICA</t>
  </si>
  <si>
    <t>6.- CONVENIOS SIN APORTACION MUNICIPAL</t>
  </si>
  <si>
    <t>DEUDA PUBLICA</t>
  </si>
  <si>
    <t>TOTAL DE CONVENIOS SIN APORTACION MUNICIPAL</t>
  </si>
  <si>
    <t>7.- INVERSIONES FINANCIERAS Y OTRAS PROVISIONES</t>
  </si>
  <si>
    <t>TOTAL INVERSIONES FINANCIERAS Y OTRAS PROVISIONES</t>
  </si>
  <si>
    <t>PROCEDENCIA: PARTICIPACIONES FEDERALES, RECURSOS PROPIOS, FONDOS III Y IV, CONVENIOS (TODOS)</t>
  </si>
  <si>
    <t>U.A.</t>
  </si>
  <si>
    <t>CLAVE DEL PROGRAMA PPTARIO</t>
  </si>
  <si>
    <t>PROYECTO/ COMPONENTE</t>
  </si>
  <si>
    <t>UNIDAD DE MEDIDA</t>
  </si>
  <si>
    <t>FUENTE DEL RECURSO</t>
  </si>
  <si>
    <t>ASIGNACION ANUAL, REFRENDO O ECONOMIAS</t>
  </si>
  <si>
    <t>POBLACION BENEFICIADA</t>
  </si>
  <si>
    <t>PRESUPUESTO APROBADO</t>
  </si>
  <si>
    <t>MODIFICADO  AL PERIODO</t>
  </si>
  <si>
    <t>COMPROMETIDO AL PERIODO</t>
  </si>
  <si>
    <t>EJERCIDO AL AL PERIODO</t>
  </si>
  <si>
    <t>PAGADO AL PERIODO</t>
  </si>
  <si>
    <t>FINANC. DEVENG/ MODIF*100</t>
  </si>
  <si>
    <t>RELACIÓN  DE ACCIONES  MUNICIPALES  REALIZADAS POR CONTRATO EN EL TRIMESTRE</t>
  </si>
  <si>
    <t>No. PROY /COMPONENTE</t>
  </si>
  <si>
    <t>PROYECTO/COMPONENTE</t>
  </si>
  <si>
    <t>UBICACIÓN LOCALIDAD</t>
  </si>
  <si>
    <t>FUENTE DE FINANC</t>
  </si>
  <si>
    <t>MONTO APROBADO</t>
  </si>
  <si>
    <t>AVANCES %</t>
  </si>
  <si>
    <t>CONTRATATISTA</t>
  </si>
  <si>
    <t>OBSERVACION</t>
  </si>
  <si>
    <t>FINIQUITO CONTRATADO</t>
  </si>
  <si>
    <t>CONTRATO</t>
  </si>
  <si>
    <t>CAPITULO 1000</t>
  </si>
  <si>
    <t>CAPITULO 2000</t>
  </si>
  <si>
    <t>CAPITULO 3000</t>
  </si>
  <si>
    <t>CAPITULO 4000</t>
  </si>
  <si>
    <t>PERIODO TRIMESTRAL</t>
  </si>
  <si>
    <t>5-8 POR EJERCER</t>
  </si>
  <si>
    <t>ANEXO 9</t>
  </si>
  <si>
    <t>PRESUPUESTO AL INICIO DEL TRIMESTRE</t>
  </si>
  <si>
    <t>AMPLIACIONES</t>
  </si>
  <si>
    <t xml:space="preserve">(-) </t>
  </si>
  <si>
    <t>APOYO AL DEPORTE (SINDICALIZADOS)</t>
  </si>
  <si>
    <t>GASTO DE OPERACION DE LA CONTRALORIA MUNICIPAL</t>
  </si>
  <si>
    <t>PBR023</t>
  </si>
  <si>
    <t>C. JORGE ORTEGA MORALES</t>
  </si>
  <si>
    <t>6.-CONVENIO SIN APORTACION</t>
  </si>
  <si>
    <t>FONDO PARA FRONTERAS</t>
  </si>
  <si>
    <t>PROAGUA APARTADO AGUA LIMPIA (AAL)</t>
  </si>
  <si>
    <t>PROGRAMA DE TRATAMIENTO DE AGUAS RESIDUALES</t>
  </si>
  <si>
    <t>PROYECTOS DE DESARROLLO REGIONAL</t>
  </si>
  <si>
    <t>BALANCÁN</t>
  </si>
  <si>
    <t>//</t>
  </si>
  <si>
    <t>PARTICIPACIONES</t>
  </si>
  <si>
    <t>RA</t>
  </si>
  <si>
    <t>HECTAREAS</t>
  </si>
  <si>
    <t>EJ</t>
  </si>
  <si>
    <t>INGRESOS DE GESTIÓN</t>
  </si>
  <si>
    <t>MIGUEL HIDALGO Y COSTILLA</t>
  </si>
  <si>
    <t>CONSTITUCIÓN</t>
  </si>
  <si>
    <t>INGESTION ECO</t>
  </si>
  <si>
    <t>FIV ECO</t>
  </si>
  <si>
    <t>ISR ECO</t>
  </si>
  <si>
    <t>RTRANSF ECO</t>
  </si>
  <si>
    <t>FORTALECE ECO</t>
  </si>
  <si>
    <t>FORTASEG ECO</t>
  </si>
  <si>
    <t>FISE ECO</t>
  </si>
  <si>
    <t>7.- INV. FINANC. Y OTRA PROVISIONES</t>
  </si>
  <si>
    <t>TOTAL CONVENIOS CON APORTACION MUNICIPAL</t>
  </si>
  <si>
    <t>FORTASEG REF</t>
  </si>
  <si>
    <t>PRESIDENCIA MUNICIPAL</t>
  </si>
  <si>
    <t>SECRETARIA DEL H AYUNTAMIENTO</t>
  </si>
  <si>
    <t>DIRECCION DE PROGRAMACION</t>
  </si>
  <si>
    <t>CONTRALORIA MUNICIPAL</t>
  </si>
  <si>
    <t>DIRECCIÓN DE FOMENTO ECONOMICO Y TURISMO</t>
  </si>
  <si>
    <t>DIRECCIÓN DE OBRAS ORDENAMIENTO TERRITORIAL Y SERVICIOS MUNICIPALES</t>
  </si>
  <si>
    <t>DIRECCIÓN DE EDUCACION CULTURA Y RECREACION</t>
  </si>
  <si>
    <t>DIRECCIÓN DE ADMINISTRACION</t>
  </si>
  <si>
    <t>DIRECCIÓN DE SEGURIDAD PUBLICA</t>
  </si>
  <si>
    <t>DIRECCIÓN DE TRANSITO</t>
  </si>
  <si>
    <t>DIRECCIÓN DE ASUNTOS JURIDICOS</t>
  </si>
  <si>
    <t>DIRECCIÓN DE ATENCION CIUDADANA</t>
  </si>
  <si>
    <t>DIRECCIÓN DE ATENCION A LAS MUJERES</t>
  </si>
  <si>
    <t>DIRECCIÓN DE PROTECCION AMBIENTAL Y DESARROLLO SUSTENTABLE</t>
  </si>
  <si>
    <t>UNIDAD DE PROTECCION CIVIL</t>
  </si>
  <si>
    <t>COORDINACION DEL DIF</t>
  </si>
  <si>
    <t>COORDINACION DEL RAMO 33</t>
  </si>
  <si>
    <t>CD</t>
  </si>
  <si>
    <t>TOTAL DE ACCIONES</t>
  </si>
  <si>
    <t>VI</t>
  </si>
  <si>
    <t>EL TRIUNFO</t>
  </si>
  <si>
    <t>PO</t>
  </si>
  <si>
    <t>MULTÉ</t>
  </si>
  <si>
    <t>ISR PARTICIPABLE</t>
  </si>
  <si>
    <t>FIV FONDO DE APORTACIONES PARA EL FORTALECIMIENTO DE LOS MUNICIPIOS (FORTAMUN)</t>
  </si>
  <si>
    <t>APORTACION MUNICIPAL SEGÚN CONVENIO (FORTASEG) PARA LA REESTRUCTURACON Y HOMOLOGACION SALARIAL DE LOS ELEMENTOS POLICIALES Y GASTOS DE
OPERACIÓN</t>
  </si>
  <si>
    <t>193 PERSONAS</t>
  </si>
  <si>
    <t>200 PERSONAS</t>
  </si>
  <si>
    <t>FIII FONDO DE APORTACIONES PARA LA INFRAESTRUCTURA SOCIAL MUNICIPAL (FISM)</t>
  </si>
  <si>
    <t>QUETZALCÓATL (CUATRO POBLADOS)</t>
  </si>
  <si>
    <t>GRAL. LUIS FELIPE DOMÍNGUEZ SUÁREZ , (ARENAL)</t>
  </si>
  <si>
    <t>NETZAHUALCÓYOTL (SANTA ANA)</t>
  </si>
  <si>
    <t>MISSICAB (LA PITA)</t>
  </si>
  <si>
    <t>JOLOCHERO</t>
  </si>
  <si>
    <t>681 PERSONAS</t>
  </si>
  <si>
    <t>AGRICULTORES DEL NORTE 1 RA. SECCIÓN</t>
  </si>
  <si>
    <t>225 PERSONAS</t>
  </si>
  <si>
    <t>FRANCISCO VILLA</t>
  </si>
  <si>
    <t>457 PERSONAS</t>
  </si>
  <si>
    <t>EL RAMONAL</t>
  </si>
  <si>
    <t>480 PERSONAS</t>
  </si>
  <si>
    <t>EL CHAMIZAL</t>
  </si>
  <si>
    <t>710 PERSONAS</t>
  </si>
  <si>
    <t>EL CAPULÍN</t>
  </si>
  <si>
    <t>OJO DE AGUA</t>
  </si>
  <si>
    <t>LOS CENOTES</t>
  </si>
  <si>
    <t>938 PERSONAS</t>
  </si>
  <si>
    <t>F004</t>
  </si>
  <si>
    <t>670 PRODUCTORES</t>
  </si>
  <si>
    <t>264 PRODUCTORES</t>
  </si>
  <si>
    <t>655 PRODUCTORES</t>
  </si>
  <si>
    <t>537 PRODUCTORES</t>
  </si>
  <si>
    <t>PARAÍSO (EL TINTO)</t>
  </si>
  <si>
    <t>LIC. CARLOS A. MADRAZO BECERRA</t>
  </si>
  <si>
    <t>ZACATECAS</t>
  </si>
  <si>
    <t>EL NARANJITO</t>
  </si>
  <si>
    <t>PROAGUA APARTADO URBANO (APAUR)</t>
  </si>
  <si>
    <t>FIII FONDO DE APORTACIONES PARA LA INFRAESTRUCTURA SOCIAL ESTATAL (FISE)</t>
  </si>
  <si>
    <t>750 PERSONAS</t>
  </si>
  <si>
    <t>21 FAMILIAS</t>
  </si>
  <si>
    <t>ARROYO EL TRIUNFO 1 RA. SECCIÓN</t>
  </si>
  <si>
    <t>350 PERSONAS</t>
  </si>
  <si>
    <t>PART</t>
  </si>
  <si>
    <t>FONDO PARA ENTIDADES FEDERATIVAS Y MUNICIPIOS PRODUCTORES DE HIDROCARBUROS (U093) ECONOMÍAS</t>
  </si>
  <si>
    <t>FIII FONDO DE APORTACIONES PARA LA INFRAESTRUCTURA SOCIAL ESTATAL (FISE) ECONOMÍAS</t>
  </si>
  <si>
    <t>08-006-E002</t>
  </si>
  <si>
    <t>Servicio de Drenaje y Alcantarillado</t>
  </si>
  <si>
    <t>PO MULTÉ</t>
  </si>
  <si>
    <t>1 CONSTRUCCION</t>
  </si>
  <si>
    <t>EJ PARAÍSO (EL TINTO)</t>
  </si>
  <si>
    <t>EJ LIC. CARLOS A. MADRAZO BECERRA</t>
  </si>
  <si>
    <t>EJ FRANCISCO VILLA</t>
  </si>
  <si>
    <t>RA ZACATECAS</t>
  </si>
  <si>
    <t>EJ EL NARANJITO</t>
  </si>
  <si>
    <t>EJ EL CAPULÍN</t>
  </si>
  <si>
    <t>EJ JOLOCHERO</t>
  </si>
  <si>
    <t>VI EL TRIUNFO</t>
  </si>
  <si>
    <t>34-006-K003</t>
  </si>
  <si>
    <t>34-006-K004</t>
  </si>
  <si>
    <t>EJ EL RAMONAL</t>
  </si>
  <si>
    <t>VI QUETZALCÓATL (CUATRO POBLADOS)</t>
  </si>
  <si>
    <t>08-006-K005</t>
  </si>
  <si>
    <t>6522 METROS CUADRADOS</t>
  </si>
  <si>
    <t>1269 METROS CUADRADOS</t>
  </si>
  <si>
    <t>34-006-K008</t>
  </si>
  <si>
    <t>12 KILOMETRO</t>
  </si>
  <si>
    <t>4 KILOMETRO</t>
  </si>
  <si>
    <t>EJ LOS CENOTES</t>
  </si>
  <si>
    <t>2 KILOMETRO</t>
  </si>
  <si>
    <t>1 KILOMETRO</t>
  </si>
  <si>
    <t>EJ MISSICAB (LA PITA)</t>
  </si>
  <si>
    <t>34-006-K034</t>
  </si>
  <si>
    <t>EJ CONSTITUCIÓN</t>
  </si>
  <si>
    <t>EJ OJO DE AGUA</t>
  </si>
  <si>
    <t>EJ ARROYO EL TRIUNFO 1 RA. SECCIÓN</t>
  </si>
  <si>
    <t>INGRESOS DE GESTIÓN NUEVO</t>
  </si>
  <si>
    <t>RECURSOS TRANSFERIDOS REMANENTE</t>
  </si>
  <si>
    <t>RECURSOS TRANSFERIDOS NUEVO</t>
  </si>
  <si>
    <t>SUBSIDIO FORTASEG REFRENDO</t>
  </si>
  <si>
    <t>SUBSIDIO FORTASEG NUEVO</t>
  </si>
  <si>
    <t>SUBSIDIO FORTASEG REMANENTE</t>
  </si>
  <si>
    <t>PROGRAMA DE INFRAESTRUCTURA REMANENTE</t>
  </si>
  <si>
    <t>PROAGUA APARTADO URBANO (APAUR) REMANENTE</t>
  </si>
  <si>
    <t>FONDO PARA ENTIDADES FEDERATIVAS Y MUNICIPIOS PRODUCTORES DE HIDROCARBUROS (U093) NUEVO</t>
  </si>
  <si>
    <t>FONDO PARA ENTIDADES FEDERATIVAS Y MUNICIPIOS PRODUCTORES DE HIDROCARBUROS (U093) REMANENTE</t>
  </si>
  <si>
    <t>FONDO PARA EL FORTALECIMIENTO DE LA INFRAESTRUCTURA ESTATAL Y MUNICIPAL (FORTALECE) REMANENTE</t>
  </si>
  <si>
    <t>FIII FONDO DE APORTACIONES PARA LA INFRAESTRUCTURA SOCIAL ESTATAL (FISE) REMANENTE</t>
  </si>
  <si>
    <t>ISR PARTICIPABLE ECONOMIAS</t>
  </si>
  <si>
    <t xml:space="preserve">RESUMEN PRESUPUESTO AUTORIZADO Y MODIFICADO </t>
  </si>
  <si>
    <t>RESUMEN PRESUPUESTO AUTORIZADO Y MODIFICADO</t>
  </si>
  <si>
    <t>INGRESOS DE GESTION ECONOMIAS</t>
  </si>
  <si>
    <t>FORTASEG REFRENDO</t>
  </si>
  <si>
    <t>FORTASEG ECONOMIAS</t>
  </si>
  <si>
    <t>RESUMEN PRESUPUESTO AUTORIZADO Y MODIFICADO DE RECURSOS</t>
  </si>
  <si>
    <r>
      <t>RESUMEN PRESUPUESTO AUTORIZADO Y MODIFICADO</t>
    </r>
    <r>
      <rPr>
        <b/>
        <sz val="14"/>
        <color indexed="51"/>
        <rFont val="Arial"/>
        <family val="2"/>
      </rPr>
      <t/>
    </r>
  </si>
  <si>
    <t xml:space="preserve"> PROAGUA APARTADO URBANO APAUR ECONOMIAS</t>
  </si>
  <si>
    <t xml:space="preserve"> FONDO PARA LAS ENTIDADES FEDERATIVAS Y MUNICIPIOS PRODUCTORES DE HIDROCARBUROS ECONOMIAS</t>
  </si>
  <si>
    <t xml:space="preserve"> FONDO PARA EL  FORTALECIMIENTO DE LA INFRAESTRUCTURA ESTATAL Y MUNICIPAL (FORTALECE) ECONOMIAS</t>
  </si>
  <si>
    <t>FONDO DE APORTACIONES PARA LA INFRAESTRUCTURA SOCIAL ESTATAL (FISE) ECONOMIAS</t>
  </si>
  <si>
    <t>FONDO DE APORTACIONES PARA EL FORTALECIMIENTO DE LOS MUNICIPIOS (FORTAMUN) ECONOMIAS</t>
  </si>
  <si>
    <t xml:space="preserve"> RECURSOS TRANSFERIDOS ECONOMIAS</t>
  </si>
  <si>
    <t>C. JOSE LUIS CASTELLANOS GUZMAN</t>
  </si>
  <si>
    <t>C. TOMAS GARRIDO MANDUJANO</t>
  </si>
  <si>
    <t>HIDROC REF</t>
  </si>
  <si>
    <t>HIDROC</t>
  </si>
  <si>
    <t>PINFRA ECO</t>
  </si>
  <si>
    <t>APAUR ECO</t>
  </si>
  <si>
    <t>PDR ECO</t>
  </si>
  <si>
    <t>FFRONT ECO</t>
  </si>
  <si>
    <t>AAL ECO</t>
  </si>
  <si>
    <t>PTAR ECO</t>
  </si>
  <si>
    <t>FIII ECO</t>
  </si>
  <si>
    <t>HIDROC ECO</t>
  </si>
  <si>
    <t>PARTICIPACIONES NUEVO</t>
  </si>
  <si>
    <t>ISR PARTICIPABLE NUEVO</t>
  </si>
  <si>
    <t>INGRESOS DE GESTIÓN ECONOMIAS</t>
  </si>
  <si>
    <t>SUBSIDIO FORTASEG ECONOMIAS</t>
  </si>
  <si>
    <t>PROGRAMA DE INFRAESTRUCTURA ECONOMIAS</t>
  </si>
  <si>
    <t>PROAGUA APARTADO AGUA LIMPIA (AAL) ECONOMIAS</t>
  </si>
  <si>
    <t>PROGRAMA DE TRATAMIENTO DE AGUAS RESIDUALES ECONOMIAS</t>
  </si>
  <si>
    <t>PROAGUA APARTADO URBANO (APAUR) ECONOMIAS</t>
  </si>
  <si>
    <t>PROYECTOS DE DESARROLLO REGIONAL ECONOMIAS</t>
  </si>
  <si>
    <t>FONDO PARA ENTIDADES FEDERATIVAS Y MUNICIPIOS PRODUCTORES DE HIDROCARBUROS (U093) REFRENDO</t>
  </si>
  <si>
    <t>FONDO PARA EL FORTALECIMIENTO DE LA INFRAESTRUCTURA ESTATAL Y MUNICIPAL (FORTALECE) ECONOMIAS</t>
  </si>
  <si>
    <t>FONDO PARA FRONTERAS ECONOMIAS</t>
  </si>
  <si>
    <t>FIII FONDO DE APORTACIONES PARA LA INFRAESTRUCTURA SOCIAL MUNICIPAL (FISM) NUEVO</t>
  </si>
  <si>
    <t>FIII FONDO DE APORTACIONES PARA LA INFRAESTRUCTURA SOCIAL MUNICIPAL (FISM) ECONOMIAS</t>
  </si>
  <si>
    <t>FIV FONDO DE APORTACIONES PARA EL FORTALECIMIENTO DE LOS MUNICIPIOS (FORTAMUN) NUEVO</t>
  </si>
  <si>
    <t>FIV FONDO DE APORTACIONES PARA EL FORTALECIMIENTO DE LOS MUNICIPIOS (FORTAMUN) ECONOMIAS</t>
  </si>
  <si>
    <t>RECURSOS TRANSFERIDOS ECONOMIAS</t>
  </si>
  <si>
    <t>PARTICIPACIONES  NUEVO</t>
  </si>
  <si>
    <t>1000</t>
  </si>
  <si>
    <t>2000</t>
  </si>
  <si>
    <t>3000</t>
  </si>
  <si>
    <t>4000</t>
  </si>
  <si>
    <t>7000</t>
  </si>
  <si>
    <t>INVERSIONES FINANCIERAS Y OTRAS PROVISIONES</t>
  </si>
  <si>
    <t>8000</t>
  </si>
  <si>
    <t>FORTASEG NUEVO</t>
  </si>
  <si>
    <t>5000</t>
  </si>
  <si>
    <t>PROGRAMA DE INFRAESTRUCTURA ECONOMÍAS</t>
  </si>
  <si>
    <t xml:space="preserve"> PROYECTOS DE DESARROLLO REGIONAL ECONOMIAS</t>
  </si>
  <si>
    <t>6000</t>
  </si>
  <si>
    <t>INVERSIÓN PÚBLICA</t>
  </si>
  <si>
    <t xml:space="preserve"> FONDO PARA LAS ENTIDADES FEDERATIVAS Y MUNICIPIOS PRODUCTORES DE HIDROCARBUROS NUEVO</t>
  </si>
  <si>
    <t xml:space="preserve"> FONDO PARA LAS ENTIDADES FEDERATIVAS Y MUNICIPIOS PRODUCTORES DE HIDROCARBUROS REFRENDO</t>
  </si>
  <si>
    <t>FONDO DE APORTACIONES PARA LA INFRAESTRUCTURA SOCIAL ESTATAL (FISE) NUEVO</t>
  </si>
  <si>
    <t>FONDO DE APORTACIONES PARA LA INFRAESTRUCTURA SOCIAL MUNICIPAL (FISM) NUEVO</t>
  </si>
  <si>
    <t>FONDO DE APORTACIONES PARA LA INFRAESTRUCTURA SOCIAL MUNICIPAL (FISM) ECONOMIAS</t>
  </si>
  <si>
    <t>FONDO DE APORTACIONES PARA EL FORTALECIMIENTO DE LOS MUNICIPIOS (FORTAMUN) NUEVO</t>
  </si>
  <si>
    <t xml:space="preserve"> RECURSOS TRANSFERIDOS NUEVO</t>
  </si>
  <si>
    <t>ISR54</t>
  </si>
  <si>
    <t>APORTACION PARA PAGO DE ENERGIA ELECTRICA AL SISTEMA DE AGUA Y SANEAMIENTO
(SASMUB)</t>
  </si>
  <si>
    <t>OPH-003</t>
  </si>
  <si>
    <t>CONSTRUCCION DE PLANTA DE TRATAMIENTO DE AGUAS RESIDUALES (REFRENDO 2017 ANTES PROYECTO OP243)</t>
  </si>
  <si>
    <t>16/01/2018</t>
  </si>
  <si>
    <t>30/04/2018</t>
  </si>
  <si>
    <t>14/02/2018</t>
  </si>
  <si>
    <t>25/03/2018</t>
  </si>
  <si>
    <t>GCP18</t>
  </si>
  <si>
    <t>GCT12</t>
  </si>
  <si>
    <t>GCT13</t>
  </si>
  <si>
    <t>GASTO DE OPERACION DE LA DIRECCION DE TRANSITO MUNICIPAL (REMANENTE 2017)</t>
  </si>
  <si>
    <t>30/06/2018</t>
  </si>
  <si>
    <t>GCP23</t>
  </si>
  <si>
    <t>ISP24</t>
  </si>
  <si>
    <t>GASTOS DE ACTIVIDADES DE SEMANA SANTA 2018</t>
  </si>
  <si>
    <t>GC411</t>
  </si>
  <si>
    <t>GCR53</t>
  </si>
  <si>
    <t>GCP19</t>
  </si>
  <si>
    <t>GCP20</t>
  </si>
  <si>
    <t>GCP22</t>
  </si>
  <si>
    <t>OPR01</t>
  </si>
  <si>
    <t>OPR02</t>
  </si>
  <si>
    <t>OPP01</t>
  </si>
  <si>
    <t>OPP06</t>
  </si>
  <si>
    <t>OPP07</t>
  </si>
  <si>
    <t>OPP08</t>
  </si>
  <si>
    <t>OPR03</t>
  </si>
  <si>
    <t>OPP02</t>
  </si>
  <si>
    <t>OPP03</t>
  </si>
  <si>
    <t>OPP04</t>
  </si>
  <si>
    <t>OPP05</t>
  </si>
  <si>
    <t>GCP06</t>
  </si>
  <si>
    <t>ISR55</t>
  </si>
  <si>
    <t>ISH-001</t>
  </si>
  <si>
    <t>HABILITACION DE SUELOS (ZONA RIOS)(REFRENDO 2017 ANTES PROYECTO IS161)</t>
  </si>
  <si>
    <t>ISH-002</t>
  </si>
  <si>
    <t>HABILITACION DE SUELOS (ZONA ARROCERA)(REFRENDO 2017 ANTES PROYECTO IS162)</t>
  </si>
  <si>
    <t>ISH-003</t>
  </si>
  <si>
    <t>HABILITACION DE SUELOS (ZONA VIA)(REFRENDO 2017 ANTES PROYECTO IS163)</t>
  </si>
  <si>
    <t>07/03/2018</t>
  </si>
  <si>
    <t>ISH-004</t>
  </si>
  <si>
    <t>HABILITACION DE SUELOS (ZONA ALTA)(REFRENDO 2017 ANTES PROYECTO IS164)</t>
  </si>
  <si>
    <t>ISH-005</t>
  </si>
  <si>
    <t>HABILITACION DE SUELOS (ZONA PLAN BALANCAN)(REFRENDO 2017 ANTES PROYECTO IS165)</t>
  </si>
  <si>
    <t>GCP07</t>
  </si>
  <si>
    <t>ISP07</t>
  </si>
  <si>
    <t>GCP14</t>
  </si>
  <si>
    <t>ISP15</t>
  </si>
  <si>
    <t>ISP08</t>
  </si>
  <si>
    <t>EVENTOS ESPECIALES (FERIA TABASCO 2018)</t>
  </si>
  <si>
    <t>ISP12</t>
  </si>
  <si>
    <t>EVENTOS ESPECIALES (FIESTA DEL QUESO DE PORO BALANCAN 2018)</t>
  </si>
  <si>
    <t>ISR52</t>
  </si>
  <si>
    <t>ISR53</t>
  </si>
  <si>
    <t>GCP12</t>
  </si>
  <si>
    <t>GCP13</t>
  </si>
  <si>
    <t>GCP15</t>
  </si>
  <si>
    <t>GCP25</t>
  </si>
  <si>
    <t>GASTO DE OPERACIÓN DE LA COORDINACION ADMINISTRATIVA DEL DIF</t>
  </si>
  <si>
    <t>GCP30</t>
  </si>
  <si>
    <t>ISP01</t>
  </si>
  <si>
    <t>300 PERSONAS</t>
  </si>
  <si>
    <t>ISP02</t>
  </si>
  <si>
    <t>550 PERSONAS</t>
  </si>
  <si>
    <t>ISP03</t>
  </si>
  <si>
    <t>ISP04</t>
  </si>
  <si>
    <t>ISP05</t>
  </si>
  <si>
    <t>ISP16</t>
  </si>
  <si>
    <t>ISP19</t>
  </si>
  <si>
    <t>01/07/2018</t>
  </si>
  <si>
    <t>ISP21</t>
  </si>
  <si>
    <t>ISP23</t>
  </si>
  <si>
    <t>ISP27</t>
  </si>
  <si>
    <t>APOYO CON EL PROGRAMA DE LENTES PARA EL PERSONAL SINDICALIZADO</t>
  </si>
  <si>
    <t>ISP28</t>
  </si>
  <si>
    <t>BECAS A LOS HIJOS DEL PERSONAL SINDICALIZADO DE EDUCACION PRIMARIA</t>
  </si>
  <si>
    <t>ISP29</t>
  </si>
  <si>
    <t>BECAS A LOS HIJOS DEL PERSONAL SINDICALIZADO DE EDUCACION SECUNDARIA</t>
  </si>
  <si>
    <t>ISP30</t>
  </si>
  <si>
    <t>BECAS A LOS HIJOS DEL PERSONAL SINDICALIZADO DE EDUCACION MEDIA SUPERIOR</t>
  </si>
  <si>
    <t>ISP31</t>
  </si>
  <si>
    <t>BECAS A LOS HIJOS DEL PERSONAL SINDICALIZADO DE EDUCACION SUPERIOR</t>
  </si>
  <si>
    <t>GCP09</t>
  </si>
  <si>
    <t>ISP06</t>
  </si>
  <si>
    <t>EVENTOS ESPECIALES (FOMENTO A LOS VALORES CULTURALES CARNAVAL BALANCAN 2018)</t>
  </si>
  <si>
    <t>ISP10</t>
  </si>
  <si>
    <t>ISP11</t>
  </si>
  <si>
    <t>ISP13</t>
  </si>
  <si>
    <t>ISP14</t>
  </si>
  <si>
    <t>ISP17</t>
  </si>
  <si>
    <t>ISP18</t>
  </si>
  <si>
    <t>EVENTOS ESPECIALES (FERIA PATRONAL SAN MARCO-2018)</t>
  </si>
  <si>
    <t>ISP20</t>
  </si>
  <si>
    <t>ISP09</t>
  </si>
  <si>
    <t>ISP25</t>
  </si>
  <si>
    <t>APOYO CON MATERIAL DEPORTIVO</t>
  </si>
  <si>
    <t>ISP26</t>
  </si>
  <si>
    <t>OP3-001</t>
  </si>
  <si>
    <t>CONSTRUCCION DE RED DE DRENAJE SANITARIO EN LAS CALLES LAZARO CARDENAS DEL RIO, CARLOS A. MADRAZO Y CRISTOBAL COLON</t>
  </si>
  <si>
    <t>10/02/2018</t>
  </si>
  <si>
    <t>09/06/2018</t>
  </si>
  <si>
    <t>12/03/2018</t>
  </si>
  <si>
    <t>102 FAMILIAS</t>
  </si>
  <si>
    <t>OP3-002</t>
  </si>
  <si>
    <t>CONSTRUCCION DE RED DE DRENAJE SANITARIO</t>
  </si>
  <si>
    <t>210 FAMILIAS</t>
  </si>
  <si>
    <t>OP3-003</t>
  </si>
  <si>
    <t>351 FAMILIAS</t>
  </si>
  <si>
    <t>OP3-013</t>
  </si>
  <si>
    <t>AMPLIACION DE RED DE DRENAJE SANITARIO</t>
  </si>
  <si>
    <t>04/03/2018</t>
  </si>
  <si>
    <t>120 FAMILIAS</t>
  </si>
  <si>
    <t>OP3-018</t>
  </si>
  <si>
    <t>06/03/2018</t>
  </si>
  <si>
    <t>03/07/2018</t>
  </si>
  <si>
    <t>OPH-001</t>
  </si>
  <si>
    <t>CONSTRUCCION DE PAVIMENTO HIDRAULICO EN LAS CALLES CARLOS A. MADRAZO, CRISTOBAL COLON Y LAZARO CARDENAS DEL RIO DE LA VILLA EL TRIUNFO (REFRENDO 2017 ANTES PROYECTO OP241)</t>
  </si>
  <si>
    <t>OPH-002</t>
  </si>
  <si>
    <t>15/01/2018</t>
  </si>
  <si>
    <t>12/02/2018</t>
  </si>
  <si>
    <t>OPH-004</t>
  </si>
  <si>
    <t>CONSTRUCCION DE BANQUETAS Y GUARNICIONES EN LA CALLE CUAUHTEMOC EN LA VILLA QUETZALCOATL</t>
  </si>
  <si>
    <t>04/06/2018</t>
  </si>
  <si>
    <t>OPP09</t>
  </si>
  <si>
    <t>OP3-019/SDA45</t>
  </si>
  <si>
    <t>REHABILITACION DE CAMINO SACACOSECHA EN EL EJ. AGRICULTORES DEL NORTE 1RA. SECCION EN EL MUNICIPIO DE BALANCAN, TABASCO, 60% FISE</t>
  </si>
  <si>
    <t>OP3-020</t>
  </si>
  <si>
    <t>REHABILITACION DE CAMINO SACACOSECHA EN EL EJ. AGRICULTORES DEL NORTE 1RA. SECCION EN EL MUNICIPIO DE BALANCAN, TABASCO, 40% FISM</t>
  </si>
  <si>
    <t>OP3-021/SDA46</t>
  </si>
  <si>
    <t>REHABILITACION DE CAMINO SACACOSECHA EN EL EJ. LOS CENOTES EN EL MUNICIPIO DE BALANCAN, TABASCO, 60% FISE</t>
  </si>
  <si>
    <t>08/03/2018</t>
  </si>
  <si>
    <t>05/06/2018</t>
  </si>
  <si>
    <t>OP3-022</t>
  </si>
  <si>
    <t>REHABILITACION DE CAMINO SACACOSECHA EN EL EJ. LOS CENOTES EN EL MUNICIPIO DE BALANCAN, TABASCO, 40% FISM</t>
  </si>
  <si>
    <t>OP3-023/SDA47</t>
  </si>
  <si>
    <t>REHABILITACION DE CAMINO SACACOSECHA EN EL EJ. EL RAMONAL EN EL MUNICIPIO DE BALANCAN, TABASCO, 60% FISE</t>
  </si>
  <si>
    <t>OP3-024</t>
  </si>
  <si>
    <t>REHABILITACION DE CAMINO SACACOSECHA EN EL EJ.EL RAMONAL EN EL MUNICIPIO DE BALANCAN, TABASCO, 40% FISM</t>
  </si>
  <si>
    <t>OP3-025/SDA48</t>
  </si>
  <si>
    <t>REHABILITACION DE CAMINO SACACOSECHA EN EL EJ. FRANCISCO VILLA EN EL MUNICIPIO DE BALANCAN, TABASCO, 60% FISE</t>
  </si>
  <si>
    <t>OP3-026</t>
  </si>
  <si>
    <t>REHABILITACION DE CAMINO SACACOSECHA EN EL EJ. FRANCISCO VILLA EN EL MUNICIPIO DE BALANCAN, TABASCO, 40% FISM</t>
  </si>
  <si>
    <t>OP3-027/SDA49</t>
  </si>
  <si>
    <t>REHABILITACION DE CAMINO SACACOSECHA EN EL EJ. JOLOCHERO EN EL MUNICIPIO DE BALANCAN, TABASCO, 60% FISE</t>
  </si>
  <si>
    <t>OP3-028</t>
  </si>
  <si>
    <t>REHABILITACION DE CAMINO SACACOSECHA EN EL EJ. JOLOCHERO EN EL MUNICIPIO DE BALANCAN, TABASCO, 40% FISM</t>
  </si>
  <si>
    <t>OP3-029/SDA50</t>
  </si>
  <si>
    <t>REHABILITACION DE CAMINO SACACOSECHA EN EL EJ. EL CHAMIZAL EN EL MUNICIPIO DE BALANCAN, TABASCO, 60% FISE</t>
  </si>
  <si>
    <t>OP3-030</t>
  </si>
  <si>
    <t>REHABILITACION DE CAMINO SACACOSECHA EN EL EJ. EL CHAMIZAL EN EL MUNICIPIO DE BALANCAN, TABASCO, 40% FISM</t>
  </si>
  <si>
    <t>OP3-031</t>
  </si>
  <si>
    <t>07/04/2018</t>
  </si>
  <si>
    <t>05/07/2018</t>
  </si>
  <si>
    <t>135 PERSONAS</t>
  </si>
  <si>
    <t>OP3-032</t>
  </si>
  <si>
    <t>LIC. GUSTAVO DÍAZ ORDAZ</t>
  </si>
  <si>
    <t>153 PERSONAS</t>
  </si>
  <si>
    <t>OP3-033</t>
  </si>
  <si>
    <t>OP3-004</t>
  </si>
  <si>
    <t>25/05/2018</t>
  </si>
  <si>
    <t>54 ALUMNOS</t>
  </si>
  <si>
    <t>OP3-005</t>
  </si>
  <si>
    <t>145 ALUMNOS</t>
  </si>
  <si>
    <t>OP3-006</t>
  </si>
  <si>
    <t>27/05/2018</t>
  </si>
  <si>
    <t>14/03/2018</t>
  </si>
  <si>
    <t>57 ALUMNOS</t>
  </si>
  <si>
    <t>OP3-007</t>
  </si>
  <si>
    <t>OP3-008</t>
  </si>
  <si>
    <t>114 ALUMNOS</t>
  </si>
  <si>
    <t>OP3-009</t>
  </si>
  <si>
    <t>15/05/2018</t>
  </si>
  <si>
    <t>16/03/2018</t>
  </si>
  <si>
    <t>71 ALUMNOS</t>
  </si>
  <si>
    <t>OP3-010</t>
  </si>
  <si>
    <t>29/05/2018</t>
  </si>
  <si>
    <t>131 ALUMNOS</t>
  </si>
  <si>
    <t>OP3-011</t>
  </si>
  <si>
    <t>EL FAUSTINO</t>
  </si>
  <si>
    <t>50 ALUMNOS</t>
  </si>
  <si>
    <t>OP3-012</t>
  </si>
  <si>
    <t>73 FAMILIAS</t>
  </si>
  <si>
    <t>OP3-014</t>
  </si>
  <si>
    <t>17/06/2018</t>
  </si>
  <si>
    <t>29 ALUMNOS</t>
  </si>
  <si>
    <t>OP3-015</t>
  </si>
  <si>
    <t>18 ALUMNOS</t>
  </si>
  <si>
    <t>OP3-016</t>
  </si>
  <si>
    <t>05/03/2018</t>
  </si>
  <si>
    <t>18/06/2018</t>
  </si>
  <si>
    <t>46 ALUMNOS</t>
  </si>
  <si>
    <t>OP3-017</t>
  </si>
  <si>
    <t>20/06/2018</t>
  </si>
  <si>
    <t>79 ALUMNOS</t>
  </si>
  <si>
    <t>GCP17</t>
  </si>
  <si>
    <t>GCP31</t>
  </si>
  <si>
    <t>GCP32</t>
  </si>
  <si>
    <t>RESOLUCIONES JUDICIALES, ADMINISTRATIVAS, FINANCIERAS Y MERCANTILES</t>
  </si>
  <si>
    <t>GCR32</t>
  </si>
  <si>
    <t>GCI01</t>
  </si>
  <si>
    <t>GASTO DE OPERACION DE LA DIRECCION DE ADMINISTRACION (REMANENTE DE ISR PARTICIPABLE 2017)</t>
  </si>
  <si>
    <t>GCP10</t>
  </si>
  <si>
    <t>GCP11</t>
  </si>
  <si>
    <t>GCP16</t>
  </si>
  <si>
    <t>GCP21</t>
  </si>
  <si>
    <t>GCP26</t>
  </si>
  <si>
    <t>GCP27</t>
  </si>
  <si>
    <t>GCP28</t>
  </si>
  <si>
    <t>GCP29</t>
  </si>
  <si>
    <t>PERSONAS</t>
  </si>
  <si>
    <t>ISP32</t>
  </si>
  <si>
    <t>APORTACION POR SERVICIO DE TRASLADO, ALMACENAMIENTO, SUMINISTRO Y ADMINISTRACION DE COMBUSTIBLE (CONVENIO SERNAPAM)</t>
  </si>
  <si>
    <t>ISP22</t>
  </si>
  <si>
    <t>GCP05</t>
  </si>
  <si>
    <t>GCP08</t>
  </si>
  <si>
    <t>GCR30</t>
  </si>
  <si>
    <t>GCP04</t>
  </si>
  <si>
    <t>GCR50</t>
  </si>
  <si>
    <t>GCP01</t>
  </si>
  <si>
    <t>GCP02</t>
  </si>
  <si>
    <t>GCP24</t>
  </si>
  <si>
    <t>GCR31</t>
  </si>
  <si>
    <t>GASTO DE OPERACION DE LA PRESIDENCIA MUNICIPAL (INGRESOS DE GESTION REMANENTE 2017)</t>
  </si>
  <si>
    <t>GCR33</t>
  </si>
  <si>
    <t>PARTICIPACION POR EL COBRO DE IMPUESTO PREDIAL (7% Y 10%)</t>
  </si>
  <si>
    <t>ISR51</t>
  </si>
  <si>
    <t>EVENTO OFICIAL DEL TERCER INFORME DE GOBIERNO MUNICIPAL 2018</t>
  </si>
  <si>
    <t>GCA51</t>
  </si>
  <si>
    <t>GCP03</t>
  </si>
  <si>
    <t>GCR51</t>
  </si>
  <si>
    <t>GCR52</t>
  </si>
  <si>
    <t>EROGACIONES COMPLEMENTARIAS (PARTICIPACIONES 2018)</t>
  </si>
  <si>
    <t>EROGACIONES COMPLEMENTARIAS (INGRESOS DE GESTION 2018)</t>
  </si>
  <si>
    <t>EROGACIONES COMPLEMENTARIAS (FONDO III 2018)</t>
  </si>
  <si>
    <t>EROGACIONES COMPLEMENTARIAS (ISR PARTICIPABLE 2018)</t>
  </si>
  <si>
    <t>EROGACIONES COMPLEMENTARIAS (FORTASEG 2018)</t>
  </si>
  <si>
    <t>EROGACIONES COMPLEMENTARIAS (INGRESOS DE GESTION REMANENTE 2017)</t>
  </si>
  <si>
    <t>EROGACIONES COMPLEMENTARIAS (FONDO III REMANENTE 2017)</t>
  </si>
  <si>
    <t>PBR010</t>
  </si>
  <si>
    <t>EROGACIONES COMPLEMENTARIAS (HIDROCARBUROS REMANENTE DE INTERESES 2015)</t>
  </si>
  <si>
    <t>PBR011</t>
  </si>
  <si>
    <t>EROGACIONES COMPLEMENTARIAS (HIDROCARBUROS REMANENTE DE INTERESES 2016)</t>
  </si>
  <si>
    <t>PBR012</t>
  </si>
  <si>
    <t>EROGACIONES COMPLEMENTARIAS (HIDROCARBUROS REMANENTE 2015)</t>
  </si>
  <si>
    <t>PBR013</t>
  </si>
  <si>
    <t>EROGACIONES COMPLEMENTARIAS (SEDATU APORT-MUNICIPAL/VERTIENTE ESPACIOS PUBLICOS REMANENTE DE INTERESES 2016)</t>
  </si>
  <si>
    <t>PBR014</t>
  </si>
  <si>
    <t>EROGACIONES COMPLEMENTARIAS (SEDATU APORT-MUNICIPAL/VERTIENTE ESPACIOS PUBLICOS REMANENTE 2016)</t>
  </si>
  <si>
    <t>PBR015</t>
  </si>
  <si>
    <t>EROGACIONES COMPLEMENTARIAS (FONDO III REMANENTE DE INTERESES 2017)</t>
  </si>
  <si>
    <t>PBR016</t>
  </si>
  <si>
    <t>EROGACIONES COMPLEMENTARIAS (FONDO IV REMANENTE DE INTERESES 2017)</t>
  </si>
  <si>
    <t>PBR017</t>
  </si>
  <si>
    <t>EROGACIONES COMPLEMENTARIAS (TRANSITO MUNICIPAL REMANENTE DE INTERESES 2017)</t>
  </si>
  <si>
    <t>PBR018</t>
  </si>
  <si>
    <t>EROGACIONES COMPLEMENTARIAS (DIGNIFICACION PENITENCIARIA REMANENTE DE INTERESES 2017)</t>
  </si>
  <si>
    <t>PBR019</t>
  </si>
  <si>
    <t>EROGACIONES COMPLEMENTARIAS (HIDROCARBUROS REMANENTE 2017)</t>
  </si>
  <si>
    <t>PBR020</t>
  </si>
  <si>
    <t>EROGACIONES COMPLEMENTARIAS (HIDROCARBUROS REMANENTE DE INTERESES 2017)</t>
  </si>
  <si>
    <t>EROGACIONES COMPLEMENTARIAS (FORTALECE REMANENTE 2017)</t>
  </si>
  <si>
    <t>EROGACIONES COMPLEMENTARIAS (PROYECTOS DE DESARROLLO REGIONAL REMANENTE 2017)</t>
  </si>
  <si>
    <t>EROGACIONES COMPLEMENTARIAS (FISE REMANENTE 2017)</t>
  </si>
  <si>
    <t>PBR025</t>
  </si>
  <si>
    <t>EROGACIONES COMPLEMENTARIAS (PROAGUA APARTADO URBANO REMANENTE 2017)</t>
  </si>
  <si>
    <t>PBR026</t>
  </si>
  <si>
    <t>EROGACIONES COMPLEMENTARIAS (FONDO IV REMANENTE 2017)</t>
  </si>
  <si>
    <t>PBR027</t>
  </si>
  <si>
    <t>EROGACIONES COMPLEMENTARIAS (FORTALECE REMANENTE DE INTERESES 2017)</t>
  </si>
  <si>
    <t>PBR028</t>
  </si>
  <si>
    <t>EROGACIONES COMPLEMENTARIAS (PROYECTOS DE DESARROLLO REGIONAL REMANENTE DE INTERESES 2017)</t>
  </si>
  <si>
    <t>PBR029</t>
  </si>
  <si>
    <t>EROGACIONES COMPLEMENTARIAS (PROAGUA APARTADO URBANO REMANENTE DE INTERESES 2017)</t>
  </si>
  <si>
    <t>PBR030</t>
  </si>
  <si>
    <t>EROGACIONES COMPLEMENTARIAS (PROAGUA APARTADO AGUA LIMPIA REMANENTE DE INTERESES 2017)</t>
  </si>
  <si>
    <t>EROGACIONES COMPLEMENTARIAS (PROGRAMA DE PLANTA DE TRATAMIENTO DE AGUAS RESIDUALES REMANENTE DE INTERESES 2017)</t>
  </si>
  <si>
    <t>EROGACIONES COMPLEMENTARIAS (FONDO PARA FRONTERAS REMANENTE 2017)</t>
  </si>
  <si>
    <t>PBR033</t>
  </si>
  <si>
    <t>EROGACIONES COMPLEMENTARIAS (FISE REMANENTE DE INTERESES 2017)</t>
  </si>
  <si>
    <t>PBR034</t>
  </si>
  <si>
    <t>EROGACIONES COMPLEMENTARIAS (FONDO PARA FRONTERAS REMANENTE DE INTERESES 2017)</t>
  </si>
  <si>
    <t>PBR036</t>
  </si>
  <si>
    <t>EROGACIONES COMPLEMENTARIAS (HIDROCARBUROS 2018)</t>
  </si>
  <si>
    <t>PBR037</t>
  </si>
  <si>
    <t>EROGACIONES COMPLEMENTARIAS (FONDO III INTERESES 2018)</t>
  </si>
  <si>
    <t>PBR038</t>
  </si>
  <si>
    <t>EROGACIONES COMPLEMENTARIAS (FONDO IV INTERESES 2018)</t>
  </si>
  <si>
    <t>PBR039</t>
  </si>
  <si>
    <t>EROGACIONES COMPLEMENTARIAS (TRANSITO MUNICIPAL INTERESES 2018)</t>
  </si>
  <si>
    <t>EROGACIONES COMPLEMENTARIAS (FONDO PARA ENTIDADES FEDERATIVAS Y MUNICIPIOS PRODUCTORES DE HIDROCARBUROS REFRENDO 2017)(MECANIZACION)</t>
  </si>
  <si>
    <t>EROGACIONES COMPLEMENTARIAS (FONDO PARA ENTIDADES FEDERATIVAS Y MUNICIPIOS PRODUCTORES DE HIDROCARBUROS REFRENDO 2017)(CONVENIO)</t>
  </si>
  <si>
    <t>EROGACIONES COMPLEMENTARIAS (FONDO IV 2018)</t>
  </si>
  <si>
    <t>ADSF-001</t>
  </si>
  <si>
    <t>ADQUISICION DE ARMAS CORTAS Y LARGAS PARA EL EQUIPAMIENTO DEL PERSONAL POLICIAL (ANTES AD011 REFRENDO
2016)</t>
  </si>
  <si>
    <t>GCSF-001</t>
  </si>
  <si>
    <t>RESUMEN DE PROGRAMAS PRESUPUESTARIOS DEL GASTO PUBLICO MUNICIPAL EJERCICIO FISCAL DE 2018</t>
  </si>
  <si>
    <t>MUNICIPIO DE BALANCAN, TABASCO</t>
  </si>
  <si>
    <t>HIDROCARBUROS REFRENDO 2017</t>
  </si>
  <si>
    <t>882 M.L.</t>
  </si>
  <si>
    <t>FONDO III/FISM 2018</t>
  </si>
  <si>
    <t>5455 M.L.</t>
  </si>
  <si>
    <t>PO GRAL. LUIS FELIPE DOMÍNGUEZ SUÁREZ , (ARENAL)</t>
  </si>
  <si>
    <t>12278 M.L.</t>
  </si>
  <si>
    <t>PO NETZAHUALCÓYOTL (SANTA ANA)</t>
  </si>
  <si>
    <t>1865 M.L.</t>
  </si>
  <si>
    <t>EJ AGRICULTORES DEL NORTE 1 RA. SECCIÓN</t>
  </si>
  <si>
    <t>49 POSTES</t>
  </si>
  <si>
    <t>GLORIA ESTHER VILLAREAL T.</t>
  </si>
  <si>
    <t>EDIFICACIONES CONSTRUCTIVAS DEL SURESTE S.A. DE C.V.</t>
  </si>
  <si>
    <t>360 METROS CUADRADOS</t>
  </si>
  <si>
    <t>HIDROCARBUROS 2018</t>
  </si>
  <si>
    <t>FONDO III/FISE 2018</t>
  </si>
  <si>
    <t>3 KILOMETRO</t>
  </si>
  <si>
    <t>EJ EL CHAMIZAL</t>
  </si>
  <si>
    <t>EJ LIC. GUSTAVO DÍAZ ORDAZ</t>
  </si>
  <si>
    <t>8 KILOMETRO</t>
  </si>
  <si>
    <t>EJ MIGUEL HIDALGO Y COSTILLA</t>
  </si>
  <si>
    <t>RA EL FAUSTINO</t>
  </si>
  <si>
    <t>GCR33 PARTICIPACION POR EL COBRO DE IMPUESTO PREDIAL (7% Y 10%) CD,BALANCÁN</t>
  </si>
  <si>
    <t>ADSF-001 ADQUISICION DE ARMAS CORTAS Y LARGAS PARA EL EQUIPAMIENTO DEL PERSONAL POLICIAL (ANTES AD011 REFRENDO
2016)
 CD,BALANCÁN</t>
  </si>
  <si>
    <t>GCSF-001 GASTOS DE OPERACION DE EQUIPAMENTO AL PERSONAL POLICIAL (ANTES GO069 REFRENDO 2016) CD,BALANCÁN</t>
  </si>
  <si>
    <t>PBR005 EROGACIONES COMPLEMENTARIAS (FORTASEG 2018)
 CD,BALANCÁN</t>
  </si>
  <si>
    <t>PBR009 EROGACIONES COMPLEMENTARIAS (FORTASEG REMANENTE 2017) CD,BALANCÁN</t>
  </si>
  <si>
    <t>PBR024 EROGACIONES COMPLEMENTARIAS (FORTASEG REMANENTE DE INTERESES 2017) CD,BALANCÁN</t>
  </si>
  <si>
    <t>PBR035 EROGACIONES COMPLEMENTARIAS (APORTACION MUNICIPAL DE COPARTICIPACION PARA LA HOMOLOGACION SALARIAL Y GASTOS DE OPERACIÓN FORTASEG REMANENTE 2017) CD,BALANCÁN</t>
  </si>
  <si>
    <t>PBR013 EROGACIONES COMPLEMENTARIAS (SEDATU APORT-MUNICIPAL/VERTIENTE ESPACIOS PUBLICOS REMANENTE DE INTERESES 2016) CD,BALANCÁN</t>
  </si>
  <si>
    <t>PBR014 EROGACIONES COMPLEMENTARIAS (SEDATU APORT-MUNICIPAL/VERTIENTE ESPACIOS PUBLICOS REMANENTE 2016) CD,BALANCÁN</t>
  </si>
  <si>
    <t>PBR030 EROGACIONES COMPLEMENTARIAS (PROAGUA APARTADO AGUA LIMPIA REMANENTE DE INTERESES 2017) CD,BALANCÁN</t>
  </si>
  <si>
    <t>PROAGUA APARTADO AGUA LIMPIA (AAL) REMANENTE</t>
  </si>
  <si>
    <t>PBR031 EROGACIONES COMPLEMENTARIAS (PROGRAMA DE PLANTA DE TRATAMIENTO DE AGUAS RESIDUALES REMANENTE DE INTERESES 2017) CD,BALANCÁN</t>
  </si>
  <si>
    <t>PROGRAMA DE TRATAMIENTO DE AGUAS RESIDUALES REMANENTE</t>
  </si>
  <si>
    <t>PBR025 EROGACIONES COMPLEMENTARIAS (PROAGUA APARTADO URBANO REMANENTE 2017) CD,BALANCÁN</t>
  </si>
  <si>
    <t>PBR029 EROGACIONES COMPLEMENTARIAS (PROAGUA APARTADO URBANO REMANENTE DE INTERESES 2017) CD,BALANCÁN</t>
  </si>
  <si>
    <t>PBR022 EROGACIONES COMPLEMENTARIAS (PROYECTOS DE DESARROLLO REGIONAL REMANENTE 2017) CD,BALANCÁN</t>
  </si>
  <si>
    <t>PROYECTOS DE DESARROLLO REGIONAL REMANENTE</t>
  </si>
  <si>
    <t>PBR028 EROGACIONES COMPLEMENTARIAS (PROYECTOS DE DESARROLLO REGIONAL REMANENTE DE INTERESES 2017) CD,BALANCÁN</t>
  </si>
  <si>
    <t>ISH-001 HABILITACION DE SUELOS (ZONA RIOS)(REFRENDO 2017 ANTES PROYECTO IS161) CD,BALANCÁN</t>
  </si>
  <si>
    <t>ISH-002 HABILITACION DE SUELOS (ZONA ARROCERA)(REFRENDO 2017 ANTES PROYECTO IS162) CD,BALANCÁN</t>
  </si>
  <si>
    <t>ISH-003 HABILITACION DE SUELOS (ZONA VIA)(REFRENDO 2017 ANTES PROYECTO IS163) CD,BALANCÁN</t>
  </si>
  <si>
    <t>ISH-004 HABILITACION DE SUELOS (ZONA ALTA)(REFRENDO 2017 ANTES PROYECTO IS164) CD,BALANCÁN</t>
  </si>
  <si>
    <t>ISH-005 HABILITACION DE SUELOS (ZONA PLAN BALANCAN)(REFRENDO 2017 ANTES PROYECTO IS165) CD,BALANCÁN</t>
  </si>
  <si>
    <t>OPH-001 CONSTRUCCION DE PAVIMENTO HIDRAULICO EN LAS CALLES CARLOS A. MADRAZO, CRISTOBAL COLON Y LAZARO CARDENAS DEL RIO DE LA VILLA EL TRIUNFO (REFRENDO 2017 ANTES PROYECTO OP241) VI,EL TRIUNFO</t>
  </si>
  <si>
    <t>OPH-003 CONSTRUCCION DE PLANTA DE TRATAMIENTO DE AGUAS RESIDUALES (REFRENDO 2017 ANTES PROYECTO OP243) PO,MULTÉ</t>
  </si>
  <si>
    <t>OPH-004 CONSTRUCCION DE BANQUETAS Y GUARNICIONES EN LA CALLE CUAUHTEMOC EN LA VILLA QUETZALCOATL VI,QUETZALCÓATL (CUATRO POBLADOS)</t>
  </si>
  <si>
    <t>PBR010 EROGACIONES COMPLEMENTARIAS (HIDROCARBUROS REMANENTE DE INTERESES 2015) CD,BALANCÁN</t>
  </si>
  <si>
    <t>PBR011 EROGACIONES COMPLEMENTARIAS (HIDROCARBUROS REMANENTE DE INTERESES 2016) CD,BALANCÁN</t>
  </si>
  <si>
    <t>PBR012 EROGACIONES COMPLEMENTARIAS (HIDROCARBUROS REMANENTE 2015) CD,BALANCÁN</t>
  </si>
  <si>
    <t>PBR019 EROGACIONES COMPLEMENTARIAS (HIDROCARBUROS REMANENTE 2017) CD,BALANCÁN</t>
  </si>
  <si>
    <t>PBR020 EROGACIONES COMPLEMENTARIAS (HIDROCARBUROS REMANENTE DE INTERESES 2017) CD,BALANCÁN</t>
  </si>
  <si>
    <t>PBR036 EROGACIONES COMPLEMENTARIAS (HIDROCARBUROS 2018) CD,BALANCÁN</t>
  </si>
  <si>
    <t>PBR041 EROGACIONES COMPLEMENTARIAS (FONDO PARA ENTIDADES FEDERATIVAS Y MUNICIPIOS PRODUCTORES DE HIDROCARBUROS REFRENDO 2017)(MECANIZACION) CD,BALANCÁN</t>
  </si>
  <si>
    <t>PBR042 EROGACIONES COMPLEMENTARIAS (FONDO PARA ENTIDADES FEDERATIVAS Y MUNICIPIOS PRODUCTORES DE HIDROCARBUROS REFRENDO 2017)(CONVENIO) CD,BALANCÁN</t>
  </si>
  <si>
    <t>PBR021 EROGACIONES COMPLEMENTARIAS (FORTALECE REMANENTE 2017) CD,BALANCÁN</t>
  </si>
  <si>
    <t>PBR027 EROGACIONES COMPLEMENTARIAS (FORTALECE REMANENTE DE INTERESES 2017) CD,BALANCÁN</t>
  </si>
  <si>
    <t>PBR032 EROGACIONES COMPLEMENTARIAS (FONDO PARA FRONTERAS REMANENTE 2017) CD,BALANCÁN</t>
  </si>
  <si>
    <t>FONDO PARA FRONTERAS REMANENTE</t>
  </si>
  <si>
    <t>PBR034 EROGACIONES COMPLEMENTARIAS (FONDO PARA FRONTERAS REMANENTE DE INTERESES 2017) CD,BALANCÁN</t>
  </si>
  <si>
    <t>OP3-019/SDA45 REHABILITACION DE CAMINO SACACOSECHA EN EL EJ. AGRICULTORES DEL NORTE 1RA. SECCION EN EL MUNICIPIO DE BALANCAN, TABASCO, 60% FISE EJ,AGRICULTORES DEL NORTE 1 RA. SECCIÓN</t>
  </si>
  <si>
    <t>OP3-021/SDA46 REHABILITACION DE CAMINO SACACOSECHA EN EL EJ. LOS CENOTES EN EL MUNICIPIO DE BALANCAN, TABASCO, 60% FISE EJ,LOS CENOTES</t>
  </si>
  <si>
    <t>OP3-023/SDA47 REHABILITACION DE CAMINO SACACOSECHA EN EL EJ. EL RAMONAL EN EL MUNICIPIO DE BALANCAN, TABASCO, 60% FISE EJ,EL RAMONAL</t>
  </si>
  <si>
    <t>OP3-025/SDA48 REHABILITACION DE CAMINO SACACOSECHA EN EL EJ. FRANCISCO VILLA EN EL MUNICIPIO DE BALANCAN, TABASCO, 60% FISE EJ,FRANCISCO VILLA</t>
  </si>
  <si>
    <t>OP3-027/SDA49 REHABILITACION DE CAMINO SACACOSECHA EN EL EJ. JOLOCHERO EN EL MUNICIPIO DE BALANCAN, TABASCO, 60% FISE EJ,JOLOCHERO</t>
  </si>
  <si>
    <t>OP3-029/SDA50 REHABILITACION DE CAMINO SACACOSECHA EN EL EJ. EL CHAMIZAL EN EL MUNICIPIO DE BALANCAN, TABASCO, 60% FISE EJ,EL CHAMIZAL</t>
  </si>
  <si>
    <t>PBR023 EROGACIONES COMPLEMENTARIAS (FISE REMANENTE 2017) CD,BALANCÁN</t>
  </si>
  <si>
    <t>PBR033 EROGACIONES COMPLEMENTARIAS (FISE REMANENTE DE INTERESES 2017) CD,BALANCÁN</t>
  </si>
  <si>
    <t>PBR040 EROGACIONES COMPLEMENTARIAS (FONDO PARA LA INFRAESTRUCTURA SOCIAL ESTATAL (FISE) 2018) CD,BALANCÁN</t>
  </si>
  <si>
    <t>OP3-020 REHABILITACION DE CAMINO SACACOSECHA EN EL EJ. AGRICULTORES DEL NORTE 1RA. SECCION EN EL MUNICIPIO DE BALANCAN, TABASCO, 40% FISM EJ,AGRICULTORES DEL NORTE 1 RA. SECCIÓN</t>
  </si>
  <si>
    <t>OP3-022 REHABILITACION DE CAMINO SACACOSECHA EN EL EJ. LOS CENOTES EN EL MUNICIPIO DE BALANCAN, TABASCO, 40% FISM EJ,LOS CENOTES</t>
  </si>
  <si>
    <t>OP3-024 REHABILITACION DE CAMINO SACACOSECHA EN EL EJ.EL RAMONAL EN EL MUNICIPIO DE BALANCAN, TABASCO, 40% FISM EJ,EL RAMONAL</t>
  </si>
  <si>
    <t>OP3-026 REHABILITACION DE CAMINO SACACOSECHA EN EL EJ. FRANCISCO VILLA EN EL MUNICIPIO DE BALANCAN, TABASCO, 40% FISM EJ,FRANCISCO VILLA</t>
  </si>
  <si>
    <t>OP3-028 REHABILITACION DE CAMINO SACACOSECHA EN EL EJ. JOLOCHERO EN EL MUNICIPIO DE BALANCAN, TABASCO, 40% FISM EJ,JOLOCHERO</t>
  </si>
  <si>
    <t>OP3-030 REHABILITACION DE CAMINO SACACOSECHA EN EL EJ. EL CHAMIZAL EN EL MUNICIPIO DE BALANCAN, TABASCO, 40% FISM EJ,EL CHAMIZAL</t>
  </si>
  <si>
    <t>GCA51 RETENCION DEL 2.5% DE IMPUESTO/NOMINA CD,BALANCÁN</t>
  </si>
  <si>
    <t>GCT12 GASTO DE OPERACION DE LA DIRECCION DE TRANSITO MUNICIPAL CD,BALANCÁN</t>
  </si>
  <si>
    <t>GCT13 GASTO DE OPERACION DE LA DIRECCION DE TRANSITO MUNICIPAL (REMANENTE 2017) CD,BALANCÁN</t>
  </si>
  <si>
    <t>PBR017 EROGACIONES COMPLEMENTARIAS (TRANSITO MUNICIPAL REMANENTE DE INTERESES 2017) CD,BALANCÁN</t>
  </si>
  <si>
    <t>PBR018 EROGACIONES COMPLEMENTARIAS (DIGNIFICACION PENITENCIARIA REMANENTE DE INTERESES 2017) CD,BALANCÁN</t>
  </si>
  <si>
    <t>PBR039 EROGACIONES COMPLEMENTARIAS (TRANSITO MUNICIPAL INTERESES 2018) CD,BALANCÁN</t>
  </si>
  <si>
    <t xml:space="preserve">AMPLIACIONES
</t>
  </si>
  <si>
    <t>PROGRAMA PRESUPUESTARIO: Subsidio en Materia de Seguridad Publica (FORTASEG)</t>
  </si>
  <si>
    <t>2018/01/02</t>
  </si>
  <si>
    <t>2018/12/31</t>
  </si>
  <si>
    <t>REFRENDO</t>
  </si>
  <si>
    <t>13030 PERSONAS</t>
  </si>
  <si>
    <t>PROGRAMA PRESUPUESTARIO: Salvaguarda de la Integridad Física y Patrimonial de los Habitantes</t>
  </si>
  <si>
    <t>2018/01/01</t>
  </si>
  <si>
    <t>NUEVO</t>
  </si>
  <si>
    <t>PROGRAMA PRESUPUESTARIO: Administración Financiera</t>
  </si>
  <si>
    <t>PROGRAMA PRESUPUESTARIO: Actividades de Apoyo Administrativo</t>
  </si>
  <si>
    <t>2018/03/01</t>
  </si>
  <si>
    <t>2018/06/30</t>
  </si>
  <si>
    <t>REMANENTE</t>
  </si>
  <si>
    <t>PROGRAMA PRESUPUESTARIO: Política y Gobierno</t>
  </si>
  <si>
    <t>PROGRAMA PRESUPUESTARIO: Planeación, Estadística e Indicadores</t>
  </si>
  <si>
    <t>PROGRAMA PRESUPUESTARIO: Evaluación y Control</t>
  </si>
  <si>
    <t>11093 PERSONAS</t>
  </si>
  <si>
    <t>PROGRAMA PRESUPUESTARIO: Desarrollo Agrícola</t>
  </si>
  <si>
    <t>PROGRAMA PRESUPUESTARIO: Apoyo Turístico</t>
  </si>
  <si>
    <t>PROGRAMA PRESUPUESTARIO: Planeación del Desarrollo Urbano y Ordenamiento Territorial</t>
  </si>
  <si>
    <t>PROGRAMA PRESUPUESTARIO: Fomento a la Cultura y las Artes</t>
  </si>
  <si>
    <t>PROGRAMA PRESUPUESTARIO: Asistencia Social y Atención a Grupos Vulnerables</t>
  </si>
  <si>
    <t>PROGRAMA PRESUPUESTARIO: Apoyo al Fomento de la Cultura Ambiental</t>
  </si>
  <si>
    <t>PROGRAMA PRESUPUESTARIO: Responsabilidades, Resoluciones Judiciales y Pago de Liquidaciones</t>
  </si>
  <si>
    <t>PROGRAMA PRESUPUESTARIO: Vigilancia del Tránsito</t>
  </si>
  <si>
    <t>PROGRAMA PRESUPUESTARIO: Registro e Identificación de Población</t>
  </si>
  <si>
    <t>2018/12/01</t>
  </si>
  <si>
    <t>PROGRAMA PRESUPUESTARIO: Recolección, Traslado y Disposición Final de Residuos Sólidos</t>
  </si>
  <si>
    <t>PROGRAMA PRESUPUESTARIO: Protección Civil</t>
  </si>
  <si>
    <t>2018/03/31</t>
  </si>
  <si>
    <t>2018/02/01</t>
  </si>
  <si>
    <t>2018/07/31</t>
  </si>
  <si>
    <t>2018/04/01</t>
  </si>
  <si>
    <t>2018/04/30</t>
  </si>
  <si>
    <t>PROGRAMA PRESUPUESTARIO: Desarrollo Forestal</t>
  </si>
  <si>
    <t>2018/01/29</t>
  </si>
  <si>
    <t>2018/02/15</t>
  </si>
  <si>
    <t>2018/02/27</t>
  </si>
  <si>
    <t>2018/03/07</t>
  </si>
  <si>
    <t>2018/03/09</t>
  </si>
  <si>
    <t>2018/02/26</t>
  </si>
  <si>
    <t>2934 PRODUCTORES</t>
  </si>
  <si>
    <t>2018/02/28</t>
  </si>
  <si>
    <t>PROGRAMA PRESUPUESTARIO: Ferias y Exposiciones Nacionales e Internacionales.</t>
  </si>
  <si>
    <t>2018/05/31</t>
  </si>
  <si>
    <t>3000 PERSONAS</t>
  </si>
  <si>
    <t>PROGRAMA PRESUPUESTARIO: Fomento al Deporte y Recreación</t>
  </si>
  <si>
    <t>5000 PERSONAS</t>
  </si>
  <si>
    <t>6000 PERSONAS</t>
  </si>
  <si>
    <t>2018/08/01</t>
  </si>
  <si>
    <t>2018/10/31</t>
  </si>
  <si>
    <t>1000 PERSONAS</t>
  </si>
  <si>
    <t>2018/07/01</t>
  </si>
  <si>
    <t>2018/09/30</t>
  </si>
  <si>
    <t>2000 PERSONAS</t>
  </si>
  <si>
    <t>2018/11/01</t>
  </si>
  <si>
    <t>PROGRAMA PRESUPUESTARIO: Atención a Emergencias para la Protección Civil</t>
  </si>
  <si>
    <t>2018/06/01</t>
  </si>
  <si>
    <t>2018/08/31</t>
  </si>
  <si>
    <t>PROGRAMA PRESUPUESTARIO: Fomento a la Educación</t>
  </si>
  <si>
    <t>PROGRAMA PRESUPUESTARIO: Desarrollo Regional</t>
  </si>
  <si>
    <t>PROGRAMA PRESUPUESTARIO: Servicio de Agua Potable</t>
  </si>
  <si>
    <t>PROGRAMA PRESUPUESTARIO: Desarrollo Pecuario</t>
  </si>
  <si>
    <t>5000 PRODUCTORES</t>
  </si>
  <si>
    <t>PROGRAMA PRESUPUESTARIO: Drenaje y Alcantarillado</t>
  </si>
  <si>
    <t>2018/02/10</t>
  </si>
  <si>
    <t>2018/06/09</t>
  </si>
  <si>
    <t>2018/03/12</t>
  </si>
  <si>
    <t>PROGRAMA PRESUPUESTARIO: Infraestructura para la Educacion</t>
  </si>
  <si>
    <t>2018/05/25</t>
  </si>
  <si>
    <t>2018/02/12</t>
  </si>
  <si>
    <t>2018/05/27</t>
  </si>
  <si>
    <t>2018/03/14</t>
  </si>
  <si>
    <t>2018/02/14</t>
  </si>
  <si>
    <t>2018/05/15</t>
  </si>
  <si>
    <t>2018/03/16</t>
  </si>
  <si>
    <t>2018/05/29</t>
  </si>
  <si>
    <t>2018/03/04</t>
  </si>
  <si>
    <t>2018/06/17</t>
  </si>
  <si>
    <t>2018/03/05</t>
  </si>
  <si>
    <t>2018/06/18</t>
  </si>
  <si>
    <t>2018/06/20</t>
  </si>
  <si>
    <t>PROGRAMA PRESUPUESTARIO: Electrificación</t>
  </si>
  <si>
    <t>2018/03/06</t>
  </si>
  <si>
    <t>2018/07/03</t>
  </si>
  <si>
    <t>PROGRAMA PRESUPUESTARIO: Carreteras</t>
  </si>
  <si>
    <t>2018/06/04</t>
  </si>
  <si>
    <t>2018/03/08</t>
  </si>
  <si>
    <t>2018/06/05</t>
  </si>
  <si>
    <t>2018/04/07</t>
  </si>
  <si>
    <t>2018/07/05</t>
  </si>
  <si>
    <t>PROGRAMA PRESUPUESTARIO: Urbanización</t>
  </si>
  <si>
    <t>2018/01/16</t>
  </si>
  <si>
    <t>2018/03/25</t>
  </si>
  <si>
    <t>5627 PERSONAS</t>
  </si>
  <si>
    <t>2018/01/15</t>
  </si>
  <si>
    <t>PROGRAMA PRESUPUESTARIO: Servicio de Drenaje y Alcantarillado</t>
  </si>
  <si>
    <t>1615 PERSONAS</t>
  </si>
  <si>
    <t>2445 PERSONAS</t>
  </si>
  <si>
    <t>PROGRAMA PRESUPUESTARIO: Mantenimiento y Limpieza a vialidades y Espacios Públicos</t>
  </si>
  <si>
    <t>PROGRAMA PRESUPUESTARIO: servicio de Alumbrado Público</t>
  </si>
  <si>
    <t>PROGRAMA PRESUPUESTARIO: Servicios a Panteones</t>
  </si>
  <si>
    <t>2018/10/01</t>
  </si>
  <si>
    <t>2018/11/30</t>
  </si>
  <si>
    <t>PROGRAMA PRESUPUESTARIO: Servicios a Rastros</t>
  </si>
  <si>
    <t>5620 PERSONAS</t>
  </si>
  <si>
    <t>PROGRAMA PRESUPUESTARIO: Administración Programática y Presupuestal</t>
  </si>
  <si>
    <t>13030 OTROS</t>
  </si>
  <si>
    <t>PBR008</t>
  </si>
  <si>
    <t>EROGACIONES COMPLEMENTARIAS (ISR PARTICIPABLE REMANENTE 2017)</t>
  </si>
  <si>
    <t>2018/03/02</t>
  </si>
  <si>
    <t>PBR009</t>
  </si>
  <si>
    <t>EROGACIONES COMPLEMENTARIAS (FORTASEG REMANENTE 2017)</t>
  </si>
  <si>
    <t>PBR024</t>
  </si>
  <si>
    <t>EROGACIONES COMPLEMENTARIAS (FORTASEG REMANENTE DE INTERESES 2017)</t>
  </si>
  <si>
    <t>PBR035</t>
  </si>
  <si>
    <t>EROGACIONES COMPLEMENTARIAS (APORTACION MUNICIPAL DE COPARTICIPACION PARA LA HOMOLOGACION SALARIAL Y GASTOS DE OPERACIÓN FORTASEG REMANENTE 2017)</t>
  </si>
  <si>
    <t>PBR040</t>
  </si>
  <si>
    <t>EROGACIONES COMPLEMENTARIAS (FONDO PARA LA INFRAESTRUCTURA SOCIAL ESTATAL (FISE) 2018)</t>
  </si>
  <si>
    <t>JESUS ANTONIO CORDOVA JIMENEZ</t>
  </si>
  <si>
    <t>JESUS HERNANDEZ CARDENAS</t>
  </si>
  <si>
    <t>VALENTIN LOZANO MUÑIZ</t>
  </si>
  <si>
    <t>CONSTRUCTORA Y COMERCIALIZADORA MUSAN SA DE CV</t>
  </si>
  <si>
    <t>ELIDEL HERNANDEZ CAMBRANO</t>
  </si>
  <si>
    <t>MARVELLA CORDOVA DE LA CRUZ</t>
  </si>
  <si>
    <t>30% PREDIAL</t>
  </si>
  <si>
    <t xml:space="preserve">ISR </t>
  </si>
  <si>
    <t>FRONTERAS ECO</t>
  </si>
  <si>
    <t>INGRESOS DE GESTIÓN (30% FONDO POR CORDINACION EN PREDIAL) NUEVO</t>
  </si>
  <si>
    <t>INGRESOS DE GESTIÓN (30% FONDO POR CORDINACION EN PREDIAL)</t>
  </si>
  <si>
    <t>ADSF-002</t>
  </si>
  <si>
    <t>TERMINAL DIGITAL MOVIL (RADIO)</t>
  </si>
  <si>
    <t>EQUIPO</t>
  </si>
  <si>
    <t>2018/05/01</t>
  </si>
  <si>
    <t>3 PERSONAS</t>
  </si>
  <si>
    <t>ADSF-003</t>
  </si>
  <si>
    <t>EQUIPAMIENTO INSTITUCIONAL: PICK UP DOBLE CABINA EQUIPADA COMO PATRULLA CON BALIZAMIENTO</t>
  </si>
  <si>
    <t>PIEZAS</t>
  </si>
  <si>
    <t>ADSF-004</t>
  </si>
  <si>
    <t>EQUIPAMIENTO INSTITUCIONAL: SEDAN EQUIPADO COMO PATRULLA CON BALIZAMIENTO (2 VEHICULOS)</t>
  </si>
  <si>
    <t>ADSF-005</t>
  </si>
  <si>
    <t>EQUIPAMIENTO INSTITUCIONAL: MOTOCICLETA EQUIPADA COMO PATRULLA CON BALIZAMIENTO (4 VEHICULOS)</t>
  </si>
  <si>
    <t>ADSF-006</t>
  </si>
  <si>
    <t>ADQUISICION DE MULTIFUNCIONAL</t>
  </si>
  <si>
    <t>ADSF-007</t>
  </si>
  <si>
    <t>ADQUISICION DE COMPUTADORA DE ESCRITORIO</t>
  </si>
  <si>
    <t>ADSF-008</t>
  </si>
  <si>
    <t>ADQUISICION DE UNIDAD DE PROTECCION Y RESPALDO DE ENERGIA (UPS)</t>
  </si>
  <si>
    <t>ADSF-009</t>
  </si>
  <si>
    <t>ADQUISICION DE SOFTWARE</t>
  </si>
  <si>
    <t>GC30-001</t>
  </si>
  <si>
    <t>196 PERSONAS</t>
  </si>
  <si>
    <t>GC30-002</t>
  </si>
  <si>
    <t>2018/06/08</t>
  </si>
  <si>
    <t>GC30-003</t>
  </si>
  <si>
    <t>AUDITORIA A LOS ESTADOS FINANCIEROS Y PRESUPUESTALES 2017</t>
  </si>
  <si>
    <t>GC30-004</t>
  </si>
  <si>
    <t>AUDITORIA A LOS ESTADOS FINANCIEROS Y PRESUPUESTALES 2018</t>
  </si>
  <si>
    <t>GCCF-001</t>
  </si>
  <si>
    <t>REESTRUCTURACION Y HOMOLOGACION SALARIAL DEL PERSONAL POLICIAL</t>
  </si>
  <si>
    <t>GCCF-002</t>
  </si>
  <si>
    <t>GASTOS DE OPERACION DEL FORTASEG 2018</t>
  </si>
  <si>
    <t>1 PERSONAS</t>
  </si>
  <si>
    <t>GCCF-003</t>
  </si>
  <si>
    <t>PROGRAMA DE MEJORA DE LAS CONDICIONES LABORALES DEL PERSONAL OPERATIVO (MATERIAL DE CONSTRUCCION)</t>
  </si>
  <si>
    <t>GCCF-004</t>
  </si>
  <si>
    <t>PROGRAMA DE MEJORA DE LAS CONDICIONES LABORALES DEL PERSONAL OPERATIVO (UTILES ESCOLARES)</t>
  </si>
  <si>
    <t>2018/04/02</t>
  </si>
  <si>
    <t>GCI02</t>
  </si>
  <si>
    <t>GCI03</t>
  </si>
  <si>
    <t>GCI04</t>
  </si>
  <si>
    <t>GCI05</t>
  </si>
  <si>
    <t>GCI06</t>
  </si>
  <si>
    <t>GCI07</t>
  </si>
  <si>
    <t>GCP33</t>
  </si>
  <si>
    <t>EVALUACION DEL PLAN MUNICIPAL DE DESARROLLO 2016-2018 DEL MUNICIPIO DE BALANCAN</t>
  </si>
  <si>
    <t>EVALUACION</t>
  </si>
  <si>
    <t>GCP34</t>
  </si>
  <si>
    <t>CONSULTORIA PARA LA IMPLEMENTACION DE LOS ASPECTOS SUSCEPTIBLES DE MEJORA DERIVADO DE LAS EVALUACIONES DE DESEMPEÑO 2016 Y 2017</t>
  </si>
  <si>
    <t>GCP35</t>
  </si>
  <si>
    <t>RESOLUCION ARBITRAL DE LA JUNTA DE CONCILIACION Y ARBITRAJE (LAUDOS LABORALES EXTRAORDINARIOS)</t>
  </si>
  <si>
    <t>GCR01</t>
  </si>
  <si>
    <t>GCR02</t>
  </si>
  <si>
    <t>GCR03</t>
  </si>
  <si>
    <t>GCR04</t>
  </si>
  <si>
    <t>GCR05</t>
  </si>
  <si>
    <t>GCR06</t>
  </si>
  <si>
    <t>GASTO DE OPERACION DE LA PRESIDENCIA
MUNICIPAL</t>
  </si>
  <si>
    <t>GCR07</t>
  </si>
  <si>
    <t>GCR08</t>
  </si>
  <si>
    <t>GCSF-002</t>
  </si>
  <si>
    <t>PREVENCION DE VIOLENCIA ESCOLAR</t>
  </si>
  <si>
    <t>100 PERSONAS</t>
  </si>
  <si>
    <t>GCSF-003</t>
  </si>
  <si>
    <t>EVALUACIONES DE PERSONAL EN ACTIVO (PERMANENCIAS, ASCENSOS Y PROMOCIONES)</t>
  </si>
  <si>
    <t>ELEMENTOS</t>
  </si>
  <si>
    <t>69 PERSONAS</t>
  </si>
  <si>
    <t>GCSF-004</t>
  </si>
  <si>
    <t>DIFUSION INTERNA (CONVOCATORIA)</t>
  </si>
  <si>
    <t>ACREDITACION</t>
  </si>
  <si>
    <t>GCSF-005</t>
  </si>
  <si>
    <t>COMPETENCIAS DE LA FUNCION POLICIAL</t>
  </si>
  <si>
    <t>2018/05/21</t>
  </si>
  <si>
    <t>2018/06/02</t>
  </si>
  <si>
    <t>60 PERSONAS</t>
  </si>
  <si>
    <t>GCSF-006</t>
  </si>
  <si>
    <t>CAMISOLA</t>
  </si>
  <si>
    <t>GCSF-007</t>
  </si>
  <si>
    <t>PANTALON</t>
  </si>
  <si>
    <t>GCSF-008</t>
  </si>
  <si>
    <t>BOTAS</t>
  </si>
  <si>
    <t>PARES</t>
  </si>
  <si>
    <t>GCSF-009</t>
  </si>
  <si>
    <t>GORRA TIPO BEISBOLERA</t>
  </si>
  <si>
    <t>GCSF-010</t>
  </si>
  <si>
    <t>CHALECO TACTICO</t>
  </si>
  <si>
    <t>GCSF-011</t>
  </si>
  <si>
    <t>CHALECO BALISTICO MINIMO NIVEL III-A, CON DOS PLACAS BALISTICAS NIVEL IV</t>
  </si>
  <si>
    <t>GCSF-012</t>
  </si>
  <si>
    <t>FORMACION INICIAL (ELEMENTOS EN ACTIVO)</t>
  </si>
  <si>
    <t>35 PERSONAS</t>
  </si>
  <si>
    <t>GCSF-013</t>
  </si>
  <si>
    <t>TALLER: LA FUNCION DEL PRIMER RESPONDIENTE Y LA CIENCIA FORENSE APLICADA EN EL LUGAR DE LOS HECHOS (1)</t>
  </si>
  <si>
    <t>GCSF-014</t>
  </si>
  <si>
    <t>EVALUACION DE COMPETENCIAS BASICAS</t>
  </si>
  <si>
    <t>2018/06/19</t>
  </si>
  <si>
    <t>GCSF-015</t>
  </si>
  <si>
    <t>EVALUACION DE DESEMPEÑO</t>
  </si>
  <si>
    <t>91 PERSONAS</t>
  </si>
  <si>
    <t>GCSF-016</t>
  </si>
  <si>
    <t>NIVELACION ACADEMNICA</t>
  </si>
  <si>
    <t>30 PERSONAS</t>
  </si>
  <si>
    <t>GCSF-017</t>
  </si>
  <si>
    <t>VESTUARIO Y UNIFORMES AL PERSONAL POLICIAL</t>
  </si>
  <si>
    <t>GCSF-018</t>
  </si>
  <si>
    <t>TALLER: LA FUNCION POLICIAL Y SU EFICACIA EN LOS PRIMEROS ACTOS DE INVESTIGACION (IPH)(2)</t>
  </si>
  <si>
    <t>2018/05/23</t>
  </si>
  <si>
    <t>55 PERSONAS</t>
  </si>
  <si>
    <t>GCSF-019</t>
  </si>
  <si>
    <t>TALLER: LA ACTUACION DEL POLICIA EN JUICIO ORAL (JURIDICO/MANDOS)(4)</t>
  </si>
  <si>
    <t>GCSF-020</t>
  </si>
  <si>
    <t>EQUIPAMIENTO DE PERSONAL POLICIAL: MUNICIONES PARA ARMA LARGA</t>
  </si>
  <si>
    <t>GCSF-021</t>
  </si>
  <si>
    <t>EQUIPAMIENTO DE PERSONAL POLICIAL: MUNICIONES PARA ARMA CORTA</t>
  </si>
  <si>
    <t>PROGRAMA PRESUPUESTARIO: Infraestructura para Agua Potable</t>
  </si>
  <si>
    <t>K002</t>
  </si>
  <si>
    <t>IS3-001</t>
  </si>
  <si>
    <t>EQUIPAMIENTO DE POZO PROFUNDO DE AGUA POTABLE</t>
  </si>
  <si>
    <t>APATZINGÁN</t>
  </si>
  <si>
    <t>SUMINISTRO</t>
  </si>
  <si>
    <t>2018/07/14</t>
  </si>
  <si>
    <t>2018/06/25</t>
  </si>
  <si>
    <t>2018/06/29</t>
  </si>
  <si>
    <t>968 PERSONAS</t>
  </si>
  <si>
    <t>IS3-002</t>
  </si>
  <si>
    <t>785 PERSONAS</t>
  </si>
  <si>
    <t>IS3-003</t>
  </si>
  <si>
    <t>EQUIPAMIENTO DE ESTACION DE BOMBEO EN CARCAMO No. 1</t>
  </si>
  <si>
    <t>IS3-004</t>
  </si>
  <si>
    <t>SAN JUAN (GUERRERO)</t>
  </si>
  <si>
    <t>78 PERSONAS</t>
  </si>
  <si>
    <t>IS3-005</t>
  </si>
  <si>
    <t>REFORMA (PROVINCIA)</t>
  </si>
  <si>
    <t>2018/07/17</t>
  </si>
  <si>
    <t>375 PERSONAS</t>
  </si>
  <si>
    <t>IS30-001</t>
  </si>
  <si>
    <t>APORTACION AL SASMUB PARA CUBRIR EL PAGO DE IMPUESTOS FEDERALES POR CONCEPTO DE DERECHO DE DESCARGAS DE AGUAS RESIDUALES EN EL EJERCICIO 2016</t>
  </si>
  <si>
    <t>ISH-006</t>
  </si>
  <si>
    <t>REPARACION DE REFLECTORES EN ESPACIOS RECREATIVOS</t>
  </si>
  <si>
    <t>2018/06/15</t>
  </si>
  <si>
    <t>ISI01</t>
  </si>
  <si>
    <t>2018/04/11</t>
  </si>
  <si>
    <t>2018/04/25</t>
  </si>
  <si>
    <t>ISP33</t>
  </si>
  <si>
    <t>2018/04/09</t>
  </si>
  <si>
    <t>2018/05/30</t>
  </si>
  <si>
    <t>2018/04/19</t>
  </si>
  <si>
    <t>2018/05/18</t>
  </si>
  <si>
    <t>ISP34</t>
  </si>
  <si>
    <t>ISR56</t>
  </si>
  <si>
    <t>EQUIPAMIENTO DE PLANTA POTABILIZADORA (CAPTACION)</t>
  </si>
  <si>
    <t>2018/04/18</t>
  </si>
  <si>
    <t>2018/05/03</t>
  </si>
  <si>
    <t>2018/05/17</t>
  </si>
  <si>
    <t>ISR57</t>
  </si>
  <si>
    <t>EQUIPAMIENTO DEL POZO PROFUNDO No. 1 DE AGUA POTABLE</t>
  </si>
  <si>
    <t>2018/05/10</t>
  </si>
  <si>
    <t>CONSTRUCCION DE COMEDOR ESCOLAR EN ESCUELA PREESCOLAR GENERAL TERESA VERA CON CLAVE: 27DJN0463V</t>
  </si>
  <si>
    <t>CONSTRUCCION DE COMEDOR ESCOLAR EN ESCUELA PRIMARIA GENERAL VEINTE DE NOVIEMBRE CON CLAVE: 27DPR1533X</t>
  </si>
  <si>
    <t>CONSTRUCCION DE COMEDOR ESCOLAR EN ESCUELA PREESCOLAR GENERAL DERVILIA RIVERA CALVO CON CLAVE: 27DJN0402H</t>
  </si>
  <si>
    <t>2018/04/27</t>
  </si>
  <si>
    <t>CONSTRUCCION DE COMEDOR ESCOLAR EN ESCUELA PREESCOLAR GENERAL ANDRES QUINTANA ROO CON CLAVE: 27EJN0171F</t>
  </si>
  <si>
    <t>CONSTRUCCION DE COMEDOR ESCOLAR EN ESCUELA PRIMARIA GENERAL LIC. BENITO JUAREZ CON CLAVE: 27DPR1115L</t>
  </si>
  <si>
    <t>CONSTRUCCION DE COMEDOR ESCOLAR EN ESCUELA PRIMARIA RURAL FEDERAL JOSE MARIA MORELOS Y PAVON CON CLAVE: 27DPR1912G</t>
  </si>
  <si>
    <t>2018/04/29</t>
  </si>
  <si>
    <t>CONSTRUCCION DE COMEDOR ESCOLAR EN ESCUELA PRIMARIA GENERAL JOSE N. ROVIROSA CON CLAVE: 27DPR1017K</t>
  </si>
  <si>
    <t>CONSTRUCCION DE COMEDOR ESCOLAR EN ESCUELA PRIMARIA GENERAL MIGUEL HIDALGO Y COSTILLA CON CLAVE: 27DPR0047Y</t>
  </si>
  <si>
    <t>CONSTRUCCION DE AULA ESCOLAR EN BACHILLERATO GENERAL CENTRO DE EDUCACION MEDIA SUPERIOR A DISTANCIA NO. 51 CON CLAVE: 27EMS0051L</t>
  </si>
  <si>
    <t>CONSTRUCCION DE COMEDOR ESCOLAR EN ESCUELA TELESECUNDARIA JOSE MARIA LARA CABRERA CON CLAVE: 27ETV0279M</t>
  </si>
  <si>
    <t>2018/05/16</t>
  </si>
  <si>
    <t>CONSTRUCCION DE COMEDOR ESCOLAR EN ESC. PREESCOLAR GENERAL CENTRO RURAL INFANTIL CLAVE: 27EJN1558O</t>
  </si>
  <si>
    <t>CONSTRUCCION DE COMEDOR ESCOLAR EN ESCUELA PREESCOLAR GENERAL GRAL. LUIS FELIPE DOMINGUEZ CON CLAVE: 27EJN0274B</t>
  </si>
  <si>
    <t>2018/04/03</t>
  </si>
  <si>
    <t>CONSTRUCCION DE COMEDOR ESCOLAR EN ESCUELA PRIMARIA 5 DE MAYO DE 1862 CON CLAVE: 27DPR1023V</t>
  </si>
  <si>
    <t>2018/05/07</t>
  </si>
  <si>
    <t>2018/04/05</t>
  </si>
  <si>
    <t>2018/06/03</t>
  </si>
  <si>
    <t>OP3-034</t>
  </si>
  <si>
    <t>CONSTRUCCION DE COMEDOR ESCOLAR EN ESCUELA TELESECUNDARIA BELISARIO DOMINGUEZ CLAVE: 27ETV0235P</t>
  </si>
  <si>
    <t>2018/08/27</t>
  </si>
  <si>
    <t>OP3-035</t>
  </si>
  <si>
    <t>CONSTRUCCION DE COMEDOR ESCOLAR EN ESCUELA PRIMARIA GENERAL BRIGADA USUMACINTA CON CLAVE 27DPR0400Z</t>
  </si>
  <si>
    <t>CAP. FELIPE CASTELLANOS DÍAZ (SAN PEDRO)</t>
  </si>
  <si>
    <t>179 ALUMNOS</t>
  </si>
  <si>
    <t>OP3-036</t>
  </si>
  <si>
    <t>CONSTRUCCION DE COMEDOR ESCOLAR EN ESCUELA PREESCOLAR GENERAL NELLY ZENTELLA DE GOVEA CON CLAVE 27EJN0024W</t>
  </si>
  <si>
    <t>83 ALUMNOS</t>
  </si>
  <si>
    <t>OP3-037</t>
  </si>
  <si>
    <t>CONSTRUCCION DE COMEDOR ESCOLAR EN ESCUELA SECUNDARIA GENERAL GRAL. LUIS FELIPE DOMINGUEZ CON CLAVE: 27EES0092C</t>
  </si>
  <si>
    <t>98 ALUMNOS</t>
  </si>
  <si>
    <t>OP3-038</t>
  </si>
  <si>
    <t>CONSTRUCCION DE COMEDOR ESCOLAR EN ESCUELA PRIMARIA GENERAL EMILIANO ZAPATA CON CLAVE: 27DPR1692L</t>
  </si>
  <si>
    <t>40 ALUMNOS</t>
  </si>
  <si>
    <t>OP3-039</t>
  </si>
  <si>
    <t>CONSTRUCCION DE COMEDOR ESCOLAR EN ESCUELA PRIMARIA GENERAL BENITO JUAREZ CON CLAVE: 27DPR1064V</t>
  </si>
  <si>
    <t>SAN ELPIDIO</t>
  </si>
  <si>
    <t>27 ALUMNOS</t>
  </si>
  <si>
    <t>OP3-040</t>
  </si>
  <si>
    <t>CONSTRUCCION DE AULA ESCOLAR EN BACHILLERATO GENERAL CENTRO DE EDUCACION MEDIA SUPERIOR A DISTANCIA NUM. 52 CON CLAVE 27EMS0052K</t>
  </si>
  <si>
    <t>VICENTE GUERRERO</t>
  </si>
  <si>
    <t>2018/08/29</t>
  </si>
  <si>
    <t>68 ALUMNOS</t>
  </si>
  <si>
    <t>CONSTRUCCION DE PAVIMENTO HIDRAULICO, GUARNICIONES Y BANQUETAS DEL BOULEVARD FRANCISCO J. SANTA MARIA DE LA COLONIA CENTRO DE LA VILLA EL TRIUNFO (REFRENDO 2017 ANTES PROYECTO OP242)</t>
  </si>
  <si>
    <t>2018/05/04</t>
  </si>
  <si>
    <t>OPH-005</t>
  </si>
  <si>
    <t>ADECUACION Y REHABILITACION DE ALUMBRADO PUBLICO EN EL CIRCUITO DEL LAGO EL POPALILLO</t>
  </si>
  <si>
    <t>2018/08/13</t>
  </si>
  <si>
    <t>2018/06/14</t>
  </si>
  <si>
    <t>OPH-006</t>
  </si>
  <si>
    <t>REHABILITACION DE CAMINO DE ACCESO UQUINA Y LA LOMA</t>
  </si>
  <si>
    <t>UQUINÁ Y LA LOMA</t>
  </si>
  <si>
    <t>194 PERSONAS</t>
  </si>
  <si>
    <t>PROGRAMA PRESUPUESTARIO: Edificios Públicos</t>
  </si>
  <si>
    <t>K012</t>
  </si>
  <si>
    <t>OPI01</t>
  </si>
  <si>
    <t>REHABILITACION DE CENTRO SOCIAL ROSA DEL CARMEN DEHESA</t>
  </si>
  <si>
    <t>REHABILITACION</t>
  </si>
  <si>
    <t>2018/06/13</t>
  </si>
  <si>
    <t>2018/09/10</t>
  </si>
  <si>
    <t>PBR044</t>
  </si>
  <si>
    <t>EROGACIONES COMPLEMENTARIAS (CONVENIO DE IMPUESTO PREDIAL Y TRASLADO DE DOMINIO)</t>
  </si>
  <si>
    <t>PBR045</t>
  </si>
  <si>
    <t>EROGACIONES COMPLEMENTARIAS (30% FONDO POR COORDINACION EN PREDIAL 2018)</t>
  </si>
  <si>
    <t>PBR046</t>
  </si>
  <si>
    <t>EROGACIONES COMPLEMENTARIAS (HIDROCARBUROS INTERESES 2018)</t>
  </si>
  <si>
    <t>PBR047</t>
  </si>
  <si>
    <t>EROGACIONES COMPLEMENTARIAS (FORTASEG INTERESES 2018)</t>
  </si>
  <si>
    <t>PBR048</t>
  </si>
  <si>
    <t>EROGACIONES COMPLEMENTARIAS (COPARTICIPACION FORTASEG 2018)</t>
  </si>
  <si>
    <t>PBR049</t>
  </si>
  <si>
    <t>EROGACIONES COMPLEMENTARIAS (COPARTICIPACION FORTASEG INTERESES 2018)</t>
  </si>
  <si>
    <t>PBR050</t>
  </si>
  <si>
    <t>EROGACIONES COMPLEMENTARIAS (FORTASEG REFRENDO 2016)</t>
  </si>
  <si>
    <t>09/02/2018</t>
  </si>
  <si>
    <t>08-006-E50</t>
  </si>
  <si>
    <t>servicio de Alumbrado Público</t>
  </si>
  <si>
    <t>CD BALANCÁN</t>
  </si>
  <si>
    <t>35 PIEZAS</t>
  </si>
  <si>
    <t>14/06/2018</t>
  </si>
  <si>
    <t>13/08/2018</t>
  </si>
  <si>
    <t>15/07/2018</t>
  </si>
  <si>
    <t>10/05/2018</t>
  </si>
  <si>
    <t>31/05/2018</t>
  </si>
  <si>
    <t>CONSTRUCCIONES GACOVA SA DE CV</t>
  </si>
  <si>
    <t>02/04/2018</t>
  </si>
  <si>
    <t>05/04/2018</t>
  </si>
  <si>
    <t>03/06/2018</t>
  </si>
  <si>
    <t>05/02/2018</t>
  </si>
  <si>
    <t>29/03/2018</t>
  </si>
  <si>
    <t>04/05/2018</t>
  </si>
  <si>
    <t>ABASTECEDORA Y MERCANTE LA TRADICIONAL S DE RL DE CV</t>
  </si>
  <si>
    <t>23/05/2018</t>
  </si>
  <si>
    <t>31/07/2018</t>
  </si>
  <si>
    <t>21/06/2018</t>
  </si>
  <si>
    <t>07/05/2018</t>
  </si>
  <si>
    <t>08-006-K008</t>
  </si>
  <si>
    <t>EJ UQUINÁ Y LA LOMA</t>
  </si>
  <si>
    <t>HIDROCARBUROS REMANENTE 2017</t>
  </si>
  <si>
    <t>08-006-K012</t>
  </si>
  <si>
    <t>Edificios Públicos</t>
  </si>
  <si>
    <t>1 REHABILITACION</t>
  </si>
  <si>
    <t>13/06/2018</t>
  </si>
  <si>
    <t>10/09/2018</t>
  </si>
  <si>
    <t>ISR PARTICIPABLE 2018</t>
  </si>
  <si>
    <t>OBET CONSTANTINO NARANJO HERNANDEZ</t>
  </si>
  <si>
    <t>25/04/2018</t>
  </si>
  <si>
    <t>27/04/2018</t>
  </si>
  <si>
    <t>29/04/2018</t>
  </si>
  <si>
    <t>16/05/2018</t>
  </si>
  <si>
    <t>03/04/2018</t>
  </si>
  <si>
    <t>17/05/2018</t>
  </si>
  <si>
    <t>MIGUEL ANGEL VELAZQUEZ HERNANDEZ</t>
  </si>
  <si>
    <t>30/05/2018</t>
  </si>
  <si>
    <t>02/07/2018</t>
  </si>
  <si>
    <t>27/08/2018</t>
  </si>
  <si>
    <t>PO CAP. FELIPE CASTELLANOS DÍAZ (SAN PEDRO)</t>
  </si>
  <si>
    <t>02/06/2018</t>
  </si>
  <si>
    <t>31/08/2018</t>
  </si>
  <si>
    <t>RA SAN ELPIDIO</t>
  </si>
  <si>
    <t>EJ VICENTE GUERRERO</t>
  </si>
  <si>
    <t>16/06/2018</t>
  </si>
  <si>
    <t>29/08/2018</t>
  </si>
  <si>
    <t>GC30-001 APORTACION MUNICIPAL SEGÚN CONVENIO (FORTASEG) PARA LA REESTRUCTURACON Y HOMOLOGACION SALARIAL DE LOS ELEMENTOS POLICIALES Y GASTOS DE
OPERACIÓN
 CD,BALANCÁN</t>
  </si>
  <si>
    <t>GC30-002 PROGRAMA DE EVALUACION DE LOS RECURSOS FEDERALES DEL FONDO DE APORTACIONES PARA LA INFRAESTRUCTURA SOCIAL MUNICIPAL CD,BALANCÁN</t>
  </si>
  <si>
    <t>GC30-003 AUDITORIA A LOS ESTADOS FINANCIEROS Y PRESUPUESTALES 2017 CD,BALANCÁN</t>
  </si>
  <si>
    <t>GC30-004 AUDITORIA A LOS ESTADOS FINANCIEROS Y PRESUPUESTALES 2018 CD,BALANCÁN</t>
  </si>
  <si>
    <t>PBR044 EROGACIONES COMPLEMENTARIAS (CONVENIO DE IMPUESTO PREDIAL Y TRASLADO DE DOMINIO) CD,BALANCÁN</t>
  </si>
  <si>
    <t>PBR045 EROGACIONES COMPLEMENTARIAS (30% FONDO POR COORDINACION EN PREDIAL 2018) CD,BALANCÁN</t>
  </si>
  <si>
    <t>ADSF-002 TERMINAL DIGITAL MOVIL (RADIO) CD,BALANCÁN</t>
  </si>
  <si>
    <t>ADSF-003 EQUIPAMIENTO INSTITUCIONAL: PICK UP DOBLE CABINA EQUIPADA COMO PATRULLA CON BALIZAMIENTO CD,BALANCÁN</t>
  </si>
  <si>
    <t>ADSF-004 EQUIPAMIENTO INSTITUCIONAL: SEDAN EQUIPADO COMO PATRULLA CON BALIZAMIENTO (2 VEHICULOS) CD,BALANCÁN</t>
  </si>
  <si>
    <t>ADSF-005 EQUIPAMIENTO INSTITUCIONAL: MOTOCICLETA EQUIPADA COMO PATRULLA CON BALIZAMIENTO (4 VEHICULOS) CD,BALANCÁN</t>
  </si>
  <si>
    <t>ADSF-006 ADQUISICION DE MULTIFUNCIONAL CD,BALANCÁN</t>
  </si>
  <si>
    <t>ADSF-007 ADQUISICION DE COMPUTADORA DE ESCRITORIO CD,BALANCÁN</t>
  </si>
  <si>
    <t>ADSF-008 ADQUISICION DE UNIDAD DE PROTECCION Y RESPALDO DE ENERGIA (UPS) CD,BALANCÁN</t>
  </si>
  <si>
    <t>ADSF-009 ADQUISICION DE SOFTWARE CD,BALANCÁN</t>
  </si>
  <si>
    <t>GCCF-001 REESTRUCTURACION Y HOMOLOGACION SALARIAL DEL PERSONAL POLICIAL CD,BALANCÁN</t>
  </si>
  <si>
    <t>GCCF-002 GASTOS DE OPERACION DEL FORTASEG 2018 CD,BALANCÁN</t>
  </si>
  <si>
    <t>GCCF-003 PROGRAMA DE MEJORA DE LAS CONDICIONES LABORALES DEL PERSONAL OPERATIVO (MATERIAL DE CONSTRUCCION) CD,BALANCÁN</t>
  </si>
  <si>
    <t>GCCF-004 PROGRAMA DE MEJORA DE LAS CONDICIONES LABORALES DEL PERSONAL OPERATIVO (UTILES ESCOLARES) CD,BALANCÁN</t>
  </si>
  <si>
    <t>GCSF-002 PREVENCION DE VIOLENCIA ESCOLAR CD,BALANCÁN</t>
  </si>
  <si>
    <t>GCSF-003 EVALUACIONES DE PERSONAL EN ACTIVO (PERMANENCIAS, ASCENSOS Y PROMOCIONES) CD,BALANCÁN</t>
  </si>
  <si>
    <t>GCSF-004 DIFUSION INTERNA (CONVOCATORIA) CD,BALANCÁN</t>
  </si>
  <si>
    <t>GCSF-005 COMPETENCIAS DE LA FUNCION POLICIAL CD,BALANCÁN</t>
  </si>
  <si>
    <t>GCSF-006 CAMISOLA CD,BALANCÁN</t>
  </si>
  <si>
    <t>GCSF-007 PANTALON CD,BALANCÁN</t>
  </si>
  <si>
    <t>GCSF-008 BOTAS CD,BALANCÁN</t>
  </si>
  <si>
    <t>GCSF-009 GORRA TIPO BEISBOLERA CD,BALANCÁN</t>
  </si>
  <si>
    <t>GCSF-010 CHALECO TACTICO CD,BALANCÁN</t>
  </si>
  <si>
    <t>GCSF-011 CHALECO BALISTICO MINIMO NIVEL III-A, CON DOS PLACAS BALISTICAS NIVEL IV CD,BALANCÁN</t>
  </si>
  <si>
    <t>GCSF-012 FORMACION INICIAL (ELEMENTOS EN ACTIVO) CD,BALANCÁN</t>
  </si>
  <si>
    <t>GCSF-013 TALLER: LA FUNCION DEL PRIMER RESPONDIENTE Y LA CIENCIA FORENSE APLICADA EN EL LUGAR DE LOS HECHOS (1) CD,BALANCÁN</t>
  </si>
  <si>
    <t>GCSF-014 EVALUACION DE COMPETENCIAS BASICAS CD,BALANCÁN</t>
  </si>
  <si>
    <t>GCSF-015 EVALUACION DE DESEMPEÑO CD,BALANCÁN</t>
  </si>
  <si>
    <t>GCSF-016 NIVELACION ACADEMNICA CD,BALANCÁN</t>
  </si>
  <si>
    <t>GCSF-017 VESTUARIO Y UNIFORMES AL PERSONAL POLICIAL CD,BALANCÁN</t>
  </si>
  <si>
    <t>GCSF-018 TALLER: LA FUNCION POLICIAL Y SU EFICACIA EN LOS PRIMEROS ACTOS DE INVESTIGACION (IPH)(2) CD,BALANCÁN</t>
  </si>
  <si>
    <t>GCSF-019 TALLER: LA ACTUACION DEL POLICIA EN JUICIO ORAL (JURIDICO/MANDOS)(4) CD,BALANCÁN</t>
  </si>
  <si>
    <t>GCSF-020 EQUIPAMIENTO DE PERSONAL POLICIAL: MUNICIONES PARA ARMA LARGA CD,BALANCÁN</t>
  </si>
  <si>
    <t>GCSF-021 EQUIPAMIENTO DE PERSONAL POLICIAL: MUNICIONES PARA ARMA CORTA CD,BALANCÁN</t>
  </si>
  <si>
    <t>PBR047 EROGACIONES COMPLEMENTARIAS (FORTASEG INTERESES 2018)
 CD,BALANCÁN</t>
  </si>
  <si>
    <t>PBR048 EROGACIONES COMPLEMENTARIAS (COPARTICIPACION FORTASEG 2018)
 CD,BALANCÁN</t>
  </si>
  <si>
    <t>PBR049 EROGACIONES COMPLEMENTARIAS (COPARTICIPACION FORTASEG INTERESES 2018)
 CD,BALANCÁN</t>
  </si>
  <si>
    <t>PBR050 EROGACIONES COMPLEMENTARIAS (FORTASEG REFRENDO 2016)
 CD,BALANCÁN</t>
  </si>
  <si>
    <t>ISH-006 REPARACION DE REFLECTORES EN ESPACIOS RECREATIVOS CD,BALANCÁN</t>
  </si>
  <si>
    <t>OPH-002 CONSTRUCCION DE PAVIMENTO HIDRAULICO, GUARNICIONES Y BANQUETAS DEL BOULEVARD FRANCISCO J. SANTA MARIA DE LA COLONIA CENTRO DE LA VILLA EL TRIUNFO (REFRENDO 2017 ANTES PROYECTO OP242) VI,EL TRIUNFO</t>
  </si>
  <si>
    <t>OPH-005 ADECUACION Y REHABILITACION DE ALUMBRADO PUBLICO EN EL CIRCUITO DEL LAGO EL POPALILLO CD,BALANCÁN</t>
  </si>
  <si>
    <t>OPH-006 REHABILITACION DE CAMINO DE ACCESO UQUINA Y LA LOMA EJ,UQUINÁ Y LA LOMA</t>
  </si>
  <si>
    <t>PBR046 EROGACIONES COMPLEMENTARIAS (HIDROCARBUROS INTERESES 2018) CD,BALANCÁN</t>
  </si>
  <si>
    <t>SERNAPAM</t>
  </si>
  <si>
    <t xml:space="preserve">INADEM </t>
  </si>
  <si>
    <t>HIDRO ECO</t>
  </si>
  <si>
    <t>HIDRO</t>
  </si>
  <si>
    <t>HIDRO REF</t>
  </si>
  <si>
    <t xml:space="preserve">PTAR </t>
  </si>
  <si>
    <t>PTAR</t>
  </si>
  <si>
    <t>INFORME DE AUTOEVALUACIÓN TRIMESTRAL DEL PERÍODO DEL  1 DE ENERO AL 30 DE SEPTIEMBRE DE 2018</t>
  </si>
  <si>
    <t>INADEM</t>
  </si>
  <si>
    <t>INFORME DE AUTOEVALUACIÓN TRIMESTRAL DEL PERÍODO DEL  1 DE ENERO  AL 30 DE SEPTIEMBRE DE 2018</t>
  </si>
  <si>
    <t>INADEM MOVER A MEXICO NUEVO</t>
  </si>
  <si>
    <t>PROGRAMA DE TRATAMIENTO DE AGUAS RESIDUALES NUEVO</t>
  </si>
  <si>
    <t>SERNAPAM NUEVO</t>
  </si>
  <si>
    <t>EN CUMPLIMIENTO A LOS ARTÍCULOS 41, PÁRRAFO CUARTO  DE LA CONSTITUCIÓN POLÍTICA DEL ESTADO DE TABASCO;  2, FRACCION XVII,  8, PÁRRAFO CUARTO, 14 FRACCIONES II Y XI DE LA LEY DE FISCALIZACIÓN SUPERIOR DEL ESTADO; 29, FRACCION VII DE LA LEY ORGANICA DE LOS MUNICIPIOS DEL ESTADO DE TABASCO  PRESENTAMOS LA TERCERA AUTOEVALUACIÓN TRIMESTRAL 2018 Y MANIFESTAMOS BAJO PROTESTA DE DECIR VERDAD, QUE LAS CIFRAS PRESUPUESTALES Y FINANCIERAS, ASÍ COMO LOS AVANCES FÍSICOS-FINANCIEROS DE LAS OBRAS Y ACCIONES, CONTENIDAS EN ESTE DOCUMENTO DE AUTOEVALUACIÓN DEL H. AYUNTAMIENTO DE:  BALANCAN, TABASCO, CORRESPONDEN A LOS REGISTROS CONTABLES Y PRESUPUESTALES, ASÍ COMO  A LOS PROGRAMAS PRESUPUESTARIOS Y PROYECTOS AUTORIZADOS AL 30 DE  SEPTIEMBRE DE 2018; NO EXISTIENDO OMISIÓN DE REGISTRO DE DOCUMENTO ALGUNO, POR LO CUAL ASUMIMOS LA RESPONSABILIDAD DE SU CONTENIDO.</t>
  </si>
  <si>
    <t>2018/09/27</t>
  </si>
  <si>
    <t>2018/09/28</t>
  </si>
  <si>
    <t>2018/05/08</t>
  </si>
  <si>
    <t>2018/09/18</t>
  </si>
  <si>
    <t>E003</t>
  </si>
  <si>
    <t>IS3-008</t>
  </si>
  <si>
    <t>APORTACION DEL 50% MUNICIPAL PARA EL PROGRAMA PROAGUA 2018 CORRESPONDIENTE AL APARTADO DE PLANTAS DE TRATAMIENTO AGUAS RESIDUALES (PROYECTO: OPAR-001)</t>
  </si>
  <si>
    <t>2018/09/11</t>
  </si>
  <si>
    <t>IS3-009</t>
  </si>
  <si>
    <t>APORTACION DEL 50% MUNICIPAL PARA EL PROGRAMA PROAGUA 2018 CORRESPONDIENTE AL APARTADO DE PLANTAS DE TRATAMIENTO AGUAS RESIDUALES (PROYECTO: OPAR-002)</t>
  </si>
  <si>
    <t>2018/09/17</t>
  </si>
  <si>
    <t>OPAR-001</t>
  </si>
  <si>
    <t>CONSTRUCCION DE LA PLANTA DE TRATAMIENTO DE AGUAS RESIDUALES CON CAPACIDAD DE 2 LPS DEL EJIDO OJO DE AGUA DEL MUNICIPIO DE BALANCAN, TABASCO.</t>
  </si>
  <si>
    <t>2018/10/24</t>
  </si>
  <si>
    <t>2018/07/27</t>
  </si>
  <si>
    <t>2018/09/24</t>
  </si>
  <si>
    <t>OPAR-002</t>
  </si>
  <si>
    <t>CONSTRUCCION DE LA PLANTA DE TRATAMIENTO DE AGUAS RESIDUALES CON CAPACIDAD DE 6 LPS, LOCALIDAD GRAL. LUIS FELIPE DOMINGUEZ (EL ARENAL) DEL MUNICIPIO DE BALANCAN, TABASCO.</t>
  </si>
  <si>
    <t>1038 PERSONAS</t>
  </si>
  <si>
    <t>PROGRAMA PRESUPUESTARIO: Saneamiento</t>
  </si>
  <si>
    <t>GCS-010</t>
  </si>
  <si>
    <t>SUMINISTRO DE COMBUSTIBLE A LA DIRECCION DE TRANSITO MUNICIPAL (SERNAPAM)</t>
  </si>
  <si>
    <t>2018/09/01</t>
  </si>
  <si>
    <t>GCS-008</t>
  </si>
  <si>
    <t>SUMINISTRO DE COMBUSTIBLE A LA UNIDAD DE PROTECCION CIVIL (SERNAPAM)</t>
  </si>
  <si>
    <t>2018/09/03</t>
  </si>
  <si>
    <t>GC30-005</t>
  </si>
  <si>
    <t>GCS-009</t>
  </si>
  <si>
    <t>SUMINISTRO DE COMBUSTIBLE A LA DIRECCION DE SEGURIDAD PUBLICA MUNICIPAL (SERNAPAM)</t>
  </si>
  <si>
    <t>2018/07/15</t>
  </si>
  <si>
    <t>OPH-008</t>
  </si>
  <si>
    <t>ILUMINACION DEL PERIFERICO EN EL TRAMO DE LA BALANZA HACIA LA GLORIETA EN LA CD DE BALANCAN</t>
  </si>
  <si>
    <t>2018/08/06</t>
  </si>
  <si>
    <t>2018/09/14</t>
  </si>
  <si>
    <t>GCS-003</t>
  </si>
  <si>
    <t>SUMINISTRO DE COMBUSTIBLE A LA DIRECCION DE DESARROLLO (SERNAPAM)</t>
  </si>
  <si>
    <t>ADP-001</t>
  </si>
  <si>
    <t>LETRAS DE IDENTIDAD DEL MUNICIPIO DE BALANCAN</t>
  </si>
  <si>
    <t>ADQUISICIONES</t>
  </si>
  <si>
    <t>2018/08/17</t>
  </si>
  <si>
    <t>F011</t>
  </si>
  <si>
    <t>GCMM-001</t>
  </si>
  <si>
    <t>PROYECTO PUNTO MOVER A MÉXICO</t>
  </si>
  <si>
    <t>INADEM MOVER A MÉXICO</t>
  </si>
  <si>
    <t>PROGRAMA PRESUPUESTARIO: Desarrollo Económico</t>
  </si>
  <si>
    <t>F015</t>
  </si>
  <si>
    <t>IS3-013</t>
  </si>
  <si>
    <t>REHABILITACION DE TECHOS DE VIVIENDAS A BASE DE LAMINAS</t>
  </si>
  <si>
    <t>2018/09/07</t>
  </si>
  <si>
    <t>8 FAMILIAS</t>
  </si>
  <si>
    <t>IS3-014</t>
  </si>
  <si>
    <t>SANTA CRUZ</t>
  </si>
  <si>
    <t>5 FAMILIAS</t>
  </si>
  <si>
    <t>IS3-015</t>
  </si>
  <si>
    <t>EL NUEVO BARÍ</t>
  </si>
  <si>
    <t>3 FAMILIAS</t>
  </si>
  <si>
    <t>IS3-016</t>
  </si>
  <si>
    <t>16 FAMILIAS</t>
  </si>
  <si>
    <t>IS3-017</t>
  </si>
  <si>
    <t>15 FAMILIAS</t>
  </si>
  <si>
    <t>IS3-018</t>
  </si>
  <si>
    <t>LEONA VICARIO</t>
  </si>
  <si>
    <t>IS3-019</t>
  </si>
  <si>
    <t>MIGUEL HIDALGO SACAOLAS</t>
  </si>
  <si>
    <t>IS3-020</t>
  </si>
  <si>
    <t>VICENTE GUERRERO SECCIÓN CUBA</t>
  </si>
  <si>
    <t>4 FAMILIAS</t>
  </si>
  <si>
    <t>PROGRAMA PRESUPUESTARIO: Apoyo a la Vivienda</t>
  </si>
  <si>
    <t>GCS-007</t>
  </si>
  <si>
    <t>SUMINISTRO DE COMBUSTIBLE AL DIF MUNICIPAL (SERNAPAM)</t>
  </si>
  <si>
    <t>INFORME DE AUTOEVALUACIÓN TRIMESTRAL DEL PERÍODO DEL 1 DE ENERO AL 30 DE SEPTIEMBRE DE 2018</t>
  </si>
  <si>
    <t>GCS-005</t>
  </si>
  <si>
    <t>SUMINISTRO DE COMBUSTIBLE A LA DECUR (SERNAPAM)</t>
  </si>
  <si>
    <t>ISI02</t>
  </si>
  <si>
    <t>IS3-006</t>
  </si>
  <si>
    <t>2018/07/30</t>
  </si>
  <si>
    <t>IS3-007</t>
  </si>
  <si>
    <t>1922 PERSONAS</t>
  </si>
  <si>
    <t>IS3-010</t>
  </si>
  <si>
    <t>217 PERSONAS</t>
  </si>
  <si>
    <t>IS3-011</t>
  </si>
  <si>
    <t>OP3-079</t>
  </si>
  <si>
    <t>REHABILITACION DE EQUIPO DE BOMBEO DE PLANTA POTABILIZADORA, CD. DE BALANCAN</t>
  </si>
  <si>
    <t>2018/08/16</t>
  </si>
  <si>
    <t>OP3-085</t>
  </si>
  <si>
    <t>REHABILITACION DE RED DE DRENAJE SANITARIO EN LA CALLE 16 DE SEPTIEMBRE</t>
  </si>
  <si>
    <t>2018/07/19</t>
  </si>
  <si>
    <t>7 FAMILIAS</t>
  </si>
  <si>
    <t>OP3-086</t>
  </si>
  <si>
    <t>REHABILITACION DE COLECTOR GENERAL DE AGUAS NEGRAS EN ANILLO PERIFERICO</t>
  </si>
  <si>
    <t>2018/07/06</t>
  </si>
  <si>
    <t>2018/08/15</t>
  </si>
  <si>
    <t>OP3-041</t>
  </si>
  <si>
    <t>AMPLIACION DE RED DE DISTRIBUCION ELECTRICA EN MEDIA Y BAJA TENSION, LOPEZ MATEOS-TARIMAS (3RA ETAPA)</t>
  </si>
  <si>
    <t>LAS TARIMAS</t>
  </si>
  <si>
    <t>2018/07/02</t>
  </si>
  <si>
    <t>2018/10/14</t>
  </si>
  <si>
    <t>17 FAMILIAS</t>
  </si>
  <si>
    <t>OP3-070</t>
  </si>
  <si>
    <t>ADOLFO LÓPEZ MATEOS</t>
  </si>
  <si>
    <t>2018/07/07</t>
  </si>
  <si>
    <t>14 FAMILIAS</t>
  </si>
  <si>
    <t>OP3-071</t>
  </si>
  <si>
    <t>EQUIPAMIENTO DE RED DE DISTRIBUCION ELECTRICA</t>
  </si>
  <si>
    <t>EQUIPAMIENTO</t>
  </si>
  <si>
    <t>OP3-072</t>
  </si>
  <si>
    <t>CO</t>
  </si>
  <si>
    <t>PLAN DE GUADALUPE SECCIÓN KM 21</t>
  </si>
  <si>
    <t>1 FAMILIAS</t>
  </si>
  <si>
    <t>OP3-073</t>
  </si>
  <si>
    <t>MEJORAMIENTO DE EQUIPAMIENTO DE RED ELECTRICA</t>
  </si>
  <si>
    <t>30 FAMILIAS</t>
  </si>
  <si>
    <t>OP3-074</t>
  </si>
  <si>
    <t>MEJORAMIENTO DE EQUIPAMIENTO DE RED DE DISTRIBUCION ELECTRICA</t>
  </si>
  <si>
    <t>EL CIBALITO</t>
  </si>
  <si>
    <t>10 FAMILIAS</t>
  </si>
  <si>
    <t>OP3-075</t>
  </si>
  <si>
    <t>LA POZA DE LA TORTUGA</t>
  </si>
  <si>
    <t>OP3-076</t>
  </si>
  <si>
    <t>12 FAMILIAS</t>
  </si>
  <si>
    <t>OP3-077</t>
  </si>
  <si>
    <t>MIGUEL HIDALGO 2 DA. SECCIÓN</t>
  </si>
  <si>
    <t>OP3-078</t>
  </si>
  <si>
    <t>EL LIMÓN</t>
  </si>
  <si>
    <t>OP3-099</t>
  </si>
  <si>
    <t>EQUIPAMIENTO DE RED DE ENERGIA ELECTRICA</t>
  </si>
  <si>
    <t>2018/06/21</t>
  </si>
  <si>
    <t>OP3-048</t>
  </si>
  <si>
    <t>REHABILITACION DE CALLES DE TERRACERIA EN LA CD. DE BALANCAN</t>
  </si>
  <si>
    <t>2018/07/16</t>
  </si>
  <si>
    <t>2018/08/14</t>
  </si>
  <si>
    <t>OP3-080</t>
  </si>
  <si>
    <t>REHABILITACION EN TRAMOS AISLADOS DE CALLES DE TERRACERIA DE LA VILLA EL TRIUNFO</t>
  </si>
  <si>
    <t>2018/09/20</t>
  </si>
  <si>
    <t>OP3-081</t>
  </si>
  <si>
    <t>477 PERSONAS</t>
  </si>
  <si>
    <t>OP3-087</t>
  </si>
  <si>
    <t>REHABILITACION DE CALLES DE TERRACERIA</t>
  </si>
  <si>
    <t>OP3-095</t>
  </si>
  <si>
    <t>REHABILITACION DE CAMINO COL. LAZARO CARDENAS</t>
  </si>
  <si>
    <t>2018/09/04</t>
  </si>
  <si>
    <t>OP3-097</t>
  </si>
  <si>
    <t>OP3-098</t>
  </si>
  <si>
    <t>EL POZO (POCITO)</t>
  </si>
  <si>
    <t>56 PERSONAS</t>
  </si>
  <si>
    <t>OPH-007</t>
  </si>
  <si>
    <t>4 PERSONAS</t>
  </si>
  <si>
    <t>OPH-009</t>
  </si>
  <si>
    <t>REHABILITACION DE CAMINO EL NARANJO</t>
  </si>
  <si>
    <t>2018/08/22</t>
  </si>
  <si>
    <t>2018/09/21</t>
  </si>
  <si>
    <t>2018/07/13</t>
  </si>
  <si>
    <t>2018/08/11</t>
  </si>
  <si>
    <t>K022</t>
  </si>
  <si>
    <t>OP3-055</t>
  </si>
  <si>
    <t>CONSTRUCCION DE PISO FIRME</t>
  </si>
  <si>
    <t>2018/10/05</t>
  </si>
  <si>
    <t>2018/07/23</t>
  </si>
  <si>
    <t>2018/09/05</t>
  </si>
  <si>
    <t>OP3-056</t>
  </si>
  <si>
    <t>OP3-057</t>
  </si>
  <si>
    <t>VICENTE LOMBARDO TOLEDANO</t>
  </si>
  <si>
    <t>OP3-058</t>
  </si>
  <si>
    <t>BUENAVISTA VEINTITRES</t>
  </si>
  <si>
    <t>OP3-059</t>
  </si>
  <si>
    <t>FRANCISCO I. MADERO 1 RA. SECCIÓN</t>
  </si>
  <si>
    <t>OP3-060</t>
  </si>
  <si>
    <t>FRANCISCO I. MADERO 2 DA. SECCIÓN</t>
  </si>
  <si>
    <t>OP3-061</t>
  </si>
  <si>
    <t>EMILIANO ZAPATA SALAZAR</t>
  </si>
  <si>
    <t>6 FAMILIAS</t>
  </si>
  <si>
    <t>OP3-062</t>
  </si>
  <si>
    <t>EL PICHI</t>
  </si>
  <si>
    <t>OP3-063</t>
  </si>
  <si>
    <t>AGRICULTORES DEL NORTE 2 DA. SECCIÓN</t>
  </si>
  <si>
    <t>OP3-064</t>
  </si>
  <si>
    <t>SAN JOAQUÍN 2 DA. SECCIÓN</t>
  </si>
  <si>
    <t>OP3-065</t>
  </si>
  <si>
    <t>ALIANZA BALANCÁN</t>
  </si>
  <si>
    <t>OP3-066</t>
  </si>
  <si>
    <t>CHACAVITA</t>
  </si>
  <si>
    <t>OP3-067</t>
  </si>
  <si>
    <t>OP3-068</t>
  </si>
  <si>
    <t>SANTA MARTHA</t>
  </si>
  <si>
    <t>2 FAMILIAS</t>
  </si>
  <si>
    <t>OP3-069</t>
  </si>
  <si>
    <t>OP3-088</t>
  </si>
  <si>
    <t>CONSTRUCCION DE LETRINA CON FOSA SEPTICA</t>
  </si>
  <si>
    <t>LETRINAS</t>
  </si>
  <si>
    <t>2018/08/05</t>
  </si>
  <si>
    <t>OP3-089</t>
  </si>
  <si>
    <t>PLAN DE GUADALUPE</t>
  </si>
  <si>
    <t>OP3-090</t>
  </si>
  <si>
    <t>PAN DURO</t>
  </si>
  <si>
    <t>OP3-091</t>
  </si>
  <si>
    <t>OP3-092</t>
  </si>
  <si>
    <t>OP3-093</t>
  </si>
  <si>
    <t>VISTA HERMOSA</t>
  </si>
  <si>
    <t>2018/09/23</t>
  </si>
  <si>
    <t>OP3-096</t>
  </si>
  <si>
    <t>PROGRAMA PRESUPUESTARIO: Infraestructura para la Vivienda</t>
  </si>
  <si>
    <t>K024</t>
  </si>
  <si>
    <t>ADP-002</t>
  </si>
  <si>
    <t>ADQUISICION DE BIENES TECNOLOGICOS (ADMINISTRACION)</t>
  </si>
  <si>
    <t>2018/08/20</t>
  </si>
  <si>
    <t>2 PERSONAS</t>
  </si>
  <si>
    <t>ADP-003</t>
  </si>
  <si>
    <t>ADQUISICION DE BIENES TECNOLOGICOS (PROGRAMACION)</t>
  </si>
  <si>
    <t>PROGRAMA PRESUPUESTARIO: Adquisición de Bienes Muebles</t>
  </si>
  <si>
    <t>K025</t>
  </si>
  <si>
    <t>IS3-012</t>
  </si>
  <si>
    <t>MEJORAMIENTO DE VIVIENDA CON ELECTRIFICACION SOLAR</t>
  </si>
  <si>
    <t>LA HULERÍA</t>
  </si>
  <si>
    <t>PROGRAMA PRESUPUESTARIO: Infraestructura Energética</t>
  </si>
  <si>
    <t>K028</t>
  </si>
  <si>
    <t>OPSF-001</t>
  </si>
  <si>
    <t>REHABILITACION DE DIVERSAS AREAS DE LA DIRECCION DE SEGURIDAD PUBLICA</t>
  </si>
  <si>
    <t>PROGRAMA PRESUPUESTARIO: Infraestructura para la Seguridad Pública</t>
  </si>
  <si>
    <t>2018/06/16</t>
  </si>
  <si>
    <t>OP3-042</t>
  </si>
  <si>
    <t>CONSTRUCCION DE COMEDOR ESCOLAR EN ESCUELA PRIMARIA "AÑO DE LA PATRIA" CON CLAVE 27DPR1532Y</t>
  </si>
  <si>
    <t>EL ÁGUILA</t>
  </si>
  <si>
    <t>2018/07/10</t>
  </si>
  <si>
    <t>2018/08/09</t>
  </si>
  <si>
    <t>92 ALUMNOS</t>
  </si>
  <si>
    <t>OP3-043</t>
  </si>
  <si>
    <t>CONSTRUCCION DE COMEDOR ESCOLAR EN ESCUELA PREESCOLAR "VIRGINIA CAMARA DE NAZUR" CON CLAVE 27DJN0012S</t>
  </si>
  <si>
    <t>47 ALUMNOS</t>
  </si>
  <si>
    <t>OP3-044</t>
  </si>
  <si>
    <t>CONSTRUCCION DE COMEDOR ESCOLAR EN ESCUELA PRIMARIA GENERAL "PROF. ALCIDES FLOTA OROPEZA" CON CLAVE: 27DPR1280K</t>
  </si>
  <si>
    <t>2018/09/13</t>
  </si>
  <si>
    <t>80 ALUMNOS</t>
  </si>
  <si>
    <t>OP3-045</t>
  </si>
  <si>
    <t>CONSTRUCCION DE COMEDOR ESCOLAR EN ESCUELA SECUNDARIA GENERAL "NETZAHUALCOYOTL" CON CLAVE: 27EES0101U</t>
  </si>
  <si>
    <t>123 ALUMNOS</t>
  </si>
  <si>
    <t>OP3-046</t>
  </si>
  <si>
    <t>CONSTRUCCION DE COMEDOR ESCOLAR EN ESCUELA PRIMARIA GENERAL "MTRO. RAFAEL RAMIREZ" CON CLAVE: 27DPR1534W</t>
  </si>
  <si>
    <t>136 ALUMNOS</t>
  </si>
  <si>
    <t>OP3-047</t>
  </si>
  <si>
    <t>CONSTRUCCION DE COMEDOR ESCOLAR EN ESCUELA PREESCOLAR GENERAL "DOLORES CORREA ZAPATA" CLAVE 27DJN1215U</t>
  </si>
  <si>
    <t>26 ALUMNOS</t>
  </si>
  <si>
    <t>OP3-049</t>
  </si>
  <si>
    <t>CONSTRUCCION DE COMEDOR ESCOLAR EN LA ESCUELA PRIMARIA GENERAL "ZAPATA VIVE" CON CLAVE: 27DPR0051K</t>
  </si>
  <si>
    <t>337 ALUMNOS</t>
  </si>
  <si>
    <t>OP3-050</t>
  </si>
  <si>
    <t>CONSTRUCCION DE COMEDOR ESCOLAR EN LA ESCUELA PRIMARIA GENERAL "GRAL. LAZARO CARDENAS" CON CLAVE: 27DPR1104F</t>
  </si>
  <si>
    <t>77 ALUMNOS</t>
  </si>
  <si>
    <t>OP3-051</t>
  </si>
  <si>
    <t>CONSTRUCCION DE COMEDOR ESCOLAR EN LA ESCUELA TELESECUNDARIA "MAXIMO ARCOS MORENO" CON CLAVE: 27ETV0242Z</t>
  </si>
  <si>
    <t>75 ALUMNOS</t>
  </si>
  <si>
    <t>OP3-052</t>
  </si>
  <si>
    <t>CONSTRUCCION DE COMEDOR ESCOLAR EN LA ESCUELA PREESCOLAR GENERAL "LUZ MARIA SERRADELL ROMERO" CON CLAVE: 27DJN0014Q</t>
  </si>
  <si>
    <t>21 ALUMNOS</t>
  </si>
  <si>
    <t>OP3-053</t>
  </si>
  <si>
    <t>CONSTRUCCION DE COMEDOR ESCOLAR EN LA ESCUELA PRIMARIA GENERAL "EMILIANO ZAPATA" CON CLAVE: 27DPR1112O</t>
  </si>
  <si>
    <t>22 ALUMNOS</t>
  </si>
  <si>
    <t>OP3-054</t>
  </si>
  <si>
    <t>CONSTRUCCION DE COMEDOR ESCOLAR EN LA ESCUELA PRIMARIA GENERAL "MARIA DEL CARMEN SERDAN" CLAVE: 27DPR1392O</t>
  </si>
  <si>
    <t>23 ALUMNOS</t>
  </si>
  <si>
    <t>OP3-082</t>
  </si>
  <si>
    <t>CONSTRUCCION DE COMEDOR ESCOLAR EN LA ESCUELA PREESCOLAR GENERAL "MARIA MONTESSORI" CLAVE 27DJN0170H</t>
  </si>
  <si>
    <t>167 ALUMNOS</t>
  </si>
  <si>
    <t>OP3-083</t>
  </si>
  <si>
    <t>CONSTRUCCION DE COMEDOR ESCOLAR EN LA ESCUELA PRIMARIA GENERAL "ARTICULO 3RO. CONSTITUCIONAL" CON CLAVE 27DPR1538S</t>
  </si>
  <si>
    <t>2018/07/18</t>
  </si>
  <si>
    <t>2018/09/15</t>
  </si>
  <si>
    <t>116 ALUMNOS</t>
  </si>
  <si>
    <t>OP3-084</t>
  </si>
  <si>
    <t>CONSTRUCCION DE COMEDOR ESCOLAR EN LA ESCUELA TELESECUNDARIA "REVOLUCION EDUCATIVA" CON CLAVE 27ETV0152G</t>
  </si>
  <si>
    <t>2018/08/18</t>
  </si>
  <si>
    <t>2018/09/16</t>
  </si>
  <si>
    <t>108 ALUMNOS</t>
  </si>
  <si>
    <t>OP3-094</t>
  </si>
  <si>
    <t>REHABILITACION DE COMEDOR ESCOLAR EN ESC. PRIMARIA GRAL. "15 DE SEPTIEMBRE" CON CLAVE 27DPR1935R</t>
  </si>
  <si>
    <t>266 ALUMNOS</t>
  </si>
  <si>
    <t>GC30-006</t>
  </si>
  <si>
    <t>GCI08</t>
  </si>
  <si>
    <t>GCR09</t>
  </si>
  <si>
    <t>GCT14</t>
  </si>
  <si>
    <t>GCI10</t>
  </si>
  <si>
    <t>GCS-006</t>
  </si>
  <si>
    <t>SUMINISTRO DE COMBUSTIBLE A LA DIRECCION DE ASUNTOS JURIDICOS (SERNAPAM)</t>
  </si>
  <si>
    <t>GCI11</t>
  </si>
  <si>
    <t>GCI12</t>
  </si>
  <si>
    <t>GCS-004</t>
  </si>
  <si>
    <t>SUMINISTRO DE COMBUSTIBLE A LA DIRECCION DE OBRAS PUBLICAS (SERNAPAM)</t>
  </si>
  <si>
    <t>GCS-001</t>
  </si>
  <si>
    <t>SUMINISTRO DE COMBUSTIBLE A LA PRESIDENCIA MUNICIPAL (SERNAPAM)</t>
  </si>
  <si>
    <t>GCI09</t>
  </si>
  <si>
    <t>GCS-002</t>
  </si>
  <si>
    <t>SUMINISTRO DE COMBUSTIBLE A LA DIRECCION DE FINANZAS (SERNAPAM)</t>
  </si>
  <si>
    <t>2018/07/25</t>
  </si>
  <si>
    <t>PBR051</t>
  </si>
  <si>
    <t>EROGACIONES COMPLEMENTARIAS (RED PARA MOVER A MEXICO 2018)</t>
  </si>
  <si>
    <t>PBR052</t>
  </si>
  <si>
    <t>EROGACIONES COMPLEMENTARIAS (PROGRAMA DE TRATAMIENTO DE AGUAS RESIDUALES 2018)</t>
  </si>
  <si>
    <t>PBR053</t>
  </si>
  <si>
    <t>EROGACIONES COMPLEMENTARIAS (APORTACION DE RECURSOS EN ESPECIE DE COMBUSTIBLE MAGNA SEGÚN CONVENIO
SERNAPAM-049-18)</t>
  </si>
  <si>
    <t>PBR054</t>
  </si>
  <si>
    <t>EROGACIONES COMPLEMENTARIAS (PARTICIPACIONES
2018)</t>
  </si>
  <si>
    <t>PBR055</t>
  </si>
  <si>
    <t>EROGACIONES COMPLEMENTARIAS (TRANSITO CONVENIO 2018)</t>
  </si>
  <si>
    <t>2018/08/02</t>
  </si>
  <si>
    <t>2018/08/10</t>
  </si>
  <si>
    <t xml:space="preserve"> GRAN TOTAL DE ACCIONES</t>
  </si>
  <si>
    <t>08-006-E003</t>
  </si>
  <si>
    <t>Saneamiento</t>
  </si>
  <si>
    <t>27/07/2018</t>
  </si>
  <si>
    <t>24/10/2018</t>
  </si>
  <si>
    <t>24/09/2018</t>
  </si>
  <si>
    <t>PROGRAMA DE TRATAMIENTO DE AGUAS RESIDUALES 2018</t>
  </si>
  <si>
    <t>30 PIEZAS</t>
  </si>
  <si>
    <t>06/08/2018</t>
  </si>
  <si>
    <t>30/09/2018</t>
  </si>
  <si>
    <t>14/09/2018</t>
  </si>
  <si>
    <t>34-006-K002</t>
  </si>
  <si>
    <t>Infraestructura para Agua Potable</t>
  </si>
  <si>
    <t>2 REHABILITACION</t>
  </si>
  <si>
    <t>17/07/2018</t>
  </si>
  <si>
    <t>16/08/2018</t>
  </si>
  <si>
    <t>124 M.L.</t>
  </si>
  <si>
    <t>19/07/2018</t>
  </si>
  <si>
    <t>28/09/2018</t>
  </si>
  <si>
    <t>23 M.L.</t>
  </si>
  <si>
    <t>06/07/2018</t>
  </si>
  <si>
    <t>01/08/2018</t>
  </si>
  <si>
    <t>15/08/2018</t>
  </si>
  <si>
    <t>RA LAS TARIMAS</t>
  </si>
  <si>
    <t>70 POSTES</t>
  </si>
  <si>
    <t>14/10/2018</t>
  </si>
  <si>
    <t>EJ ADOLFO LÓPEZ MATEOS</t>
  </si>
  <si>
    <t>4 POSTES</t>
  </si>
  <si>
    <t>07/07/2018</t>
  </si>
  <si>
    <t>1 EQUIPAMIENTO</t>
  </si>
  <si>
    <t>CO PLAN DE GUADALUPE SECCIÓN KM 21</t>
  </si>
  <si>
    <t>6 EQUIPAMIENTO</t>
  </si>
  <si>
    <t>RA EL CIBALITO</t>
  </si>
  <si>
    <t>2 EQUIPAMIENTO</t>
  </si>
  <si>
    <t>RA LA POZA DE LA TORTUGA</t>
  </si>
  <si>
    <t>EJ MIGUEL HIDALGO 2 DA. SECCIÓN</t>
  </si>
  <si>
    <t>EJ EL LIMÓN</t>
  </si>
  <si>
    <t>01/09/2018</t>
  </si>
  <si>
    <t>30837 METROS CUADRADOS</t>
  </si>
  <si>
    <t>16/07/2018</t>
  </si>
  <si>
    <t>14/08/2018</t>
  </si>
  <si>
    <t>20/09/2018</t>
  </si>
  <si>
    <t>5 KILOMETRO</t>
  </si>
  <si>
    <t>65095 METROS CUADRADOS</t>
  </si>
  <si>
    <t>04/09/2018</t>
  </si>
  <si>
    <t>18/09/2018</t>
  </si>
  <si>
    <t>5912 METROS CUADRADOS</t>
  </si>
  <si>
    <t>RA EL POZO (POCITO)</t>
  </si>
  <si>
    <t>22/08/2018</t>
  </si>
  <si>
    <t>21/09/2018</t>
  </si>
  <si>
    <t>27/09/2018</t>
  </si>
  <si>
    <t>13/07/2018</t>
  </si>
  <si>
    <t>11/08/2018</t>
  </si>
  <si>
    <t>34-006-K022</t>
  </si>
  <si>
    <t>Infraestructura para la Vivienda</t>
  </si>
  <si>
    <t>EJ MIGUEL HIDALGO SACAOLAS</t>
  </si>
  <si>
    <t>496 METROS CUADRADOS</t>
  </si>
  <si>
    <t>23/07/2018</t>
  </si>
  <si>
    <t>05/10/2018</t>
  </si>
  <si>
    <t>05/09/2018</t>
  </si>
  <si>
    <t>281 METROS CUADRADOS</t>
  </si>
  <si>
    <t>EJ VICENTE LOMBARDO TOLEDANO</t>
  </si>
  <si>
    <t>803 METROS CUADRADOS</t>
  </si>
  <si>
    <t>EJ BUENAVISTA VEINTITRES</t>
  </si>
  <si>
    <t>109 METROS CUADRADOS</t>
  </si>
  <si>
    <t>EJ FRANCISCO I. MADERO 1 RA. SECCIÓN</t>
  </si>
  <si>
    <t>114 METROS CUADRADOS</t>
  </si>
  <si>
    <t>EJ FRANCISCO I. MADERO 2 DA. SECCIÓN</t>
  </si>
  <si>
    <t>97 METROS CUADRADOS</t>
  </si>
  <si>
    <t>EJ EMILIANO ZAPATA SALAZAR</t>
  </si>
  <si>
    <t>301 METROS CUADRADOS</t>
  </si>
  <si>
    <t>EJ EL PICHI</t>
  </si>
  <si>
    <t>326 METROS CUADRADOS</t>
  </si>
  <si>
    <t>EJ AGRICULTORES DEL NORTE 2 DA. SECCIÓN</t>
  </si>
  <si>
    <t>304 METROS CUADRADOS</t>
  </si>
  <si>
    <t>RA SAN JOAQUÍN 2 DA. SECCIÓN</t>
  </si>
  <si>
    <t>448 METROS CUADRADOS</t>
  </si>
  <si>
    <t>EJ ALIANZA BALANCÁN</t>
  </si>
  <si>
    <t>EJ CHACAVITA</t>
  </si>
  <si>
    <t>124 METROS CUADRADOS</t>
  </si>
  <si>
    <t>RA SANTA MARTHA</t>
  </si>
  <si>
    <t>70 METROS CUADRADOS</t>
  </si>
  <si>
    <t>420 METROS CUADRADOS</t>
  </si>
  <si>
    <t>4 LETRINAS</t>
  </si>
  <si>
    <t>05/08/2018</t>
  </si>
  <si>
    <t>CO PLAN DE GUADALUPE</t>
  </si>
  <si>
    <t>7 LETRINAS</t>
  </si>
  <si>
    <t>EJ PAN DURO</t>
  </si>
  <si>
    <t>6 LETRINAS</t>
  </si>
  <si>
    <t>EJ VICENTE GUERRERO SECCIÓN CUBA</t>
  </si>
  <si>
    <t>CARLOS JORGE SANCHEZ PANADERO VILLANUEVA</t>
  </si>
  <si>
    <t>3 LETRINAS</t>
  </si>
  <si>
    <t>RA VISTA HERMOSA</t>
  </si>
  <si>
    <t>23/09/2018</t>
  </si>
  <si>
    <t>203 METROS CUADRADOS</t>
  </si>
  <si>
    <t>17/09/2018</t>
  </si>
  <si>
    <t>08-006-K028</t>
  </si>
  <si>
    <t>Infraestructura para la Seguridad Pública</t>
  </si>
  <si>
    <t>FORTASEG 2018</t>
  </si>
  <si>
    <t>ELVIRA BAEZA SANCHEZ</t>
  </si>
  <si>
    <t>SUSANA VALENZUELA GONZALEZ</t>
  </si>
  <si>
    <t>30/07/2018</t>
  </si>
  <si>
    <t>PO EL ÁGUILA</t>
  </si>
  <si>
    <t>10/07/2018</t>
  </si>
  <si>
    <t>09/08/2018</t>
  </si>
  <si>
    <t>07/09/2018</t>
  </si>
  <si>
    <t>13/09/2018</t>
  </si>
  <si>
    <t>CO LA HULERÍA</t>
  </si>
  <si>
    <t>EJ SANTA CRUZ</t>
  </si>
  <si>
    <t>14/07/2018</t>
  </si>
  <si>
    <t>11/09/2018</t>
  </si>
  <si>
    <t>18/07/2018</t>
  </si>
  <si>
    <t>17/08/2018</t>
  </si>
  <si>
    <t>15/09/2018</t>
  </si>
  <si>
    <t>18/08/2018</t>
  </si>
  <si>
    <t>16/09/2018</t>
  </si>
  <si>
    <t>TOTALES</t>
  </si>
  <si>
    <t>GC30-005 GASTO DE OPERACION DE LA DIRECCION DE SEGURIDAD PUBLICA. CD,BALANCÁN</t>
  </si>
  <si>
    <t>GC30-006 GASTOS DE LIQUIDACIONES E INDEMNIZACIONES CD,BALANCÁN</t>
  </si>
  <si>
    <t>GCT14 GASTOS DE LIQUIDACIONES E INDEMNIZACIONES CD,BALANCÁN</t>
  </si>
  <si>
    <t>PBR055 EROGACIONES COMPLEMENTARIAS (TRANSITO CONVENIO 2018)
 CD,BALANCÁN</t>
  </si>
  <si>
    <t>GCS-001 SUMINISTRO DE COMBUSTIBLE A LA PRESIDENCIA MUNICIPAL (SERNAPAM) CD,BALANCÁN</t>
  </si>
  <si>
    <t>GCS-002 SUMINISTRO DE COMBUSTIBLE A LA DIRECCION DE FINANZAS (SERNAPAM) CD,BALANCÁN</t>
  </si>
  <si>
    <t>GCS-003 SUMINISTRO DE COMBUSTIBLE A LA DIRECCION DE DESARROLLO (SERNAPAM) CD,BALANCÁN</t>
  </si>
  <si>
    <t>GCS-004 SUMINISTRO DE COMBUSTIBLE A LA DIRECCION DE OBRAS PUBLICAS (SERNAPAM) CD,BALANCÁN</t>
  </si>
  <si>
    <t>GCS-005 SUMINISTRO DE COMBUSTIBLE A LA DECUR (SERNAPAM) CD,BALANCÁN</t>
  </si>
  <si>
    <t>GCS-006 SUMINISTRO DE COMBUSTIBLE A LA DIRECCION DE ASUNTOS JURIDICOS (SERNAPAM) CD,BALANCÁN</t>
  </si>
  <si>
    <t>GCS-007 SUMINISTRO DE COMBUSTIBLE AL DIF MUNICIPAL (SERNAPAM) CD,BALANCÁN</t>
  </si>
  <si>
    <t>GCS-008 SUMINISTRO DE COMBUSTIBLE A LA UNIDAD DE PROTECCION CIVIL (SERNAPAM) CD,BALANCÁN</t>
  </si>
  <si>
    <t>GCS-009 SUMINISTRO DE COMBUSTIBLE A LA DIRECCION DE SEGURIDAD PUBLICA MUNICIPAL (SERNAPAM) CD,BALANCÁN</t>
  </si>
  <si>
    <t>GCS-010 SUMINISTRO DE COMBUSTIBLE A LA DIRECCION DE TRANSITO MUNICIPAL (SERNAPAM) CD,BALANCÁN</t>
  </si>
  <si>
    <t>PBR053 EROGACIONES COMPLEMENTARIAS (APORTACION DE RECURSOS EN ESPECIE DE COMBUSTIBLE MAGNA SEGÚN CONVENIO
SERNAPAM-049-18)
 CD,BALANCÁN</t>
  </si>
  <si>
    <t>OPSF-001 REHABILITACION DE DIVERSAS AREAS DE LA DIRECCION DE SEGURIDAD PUBLICA CD,BALANCÁN</t>
  </si>
  <si>
    <t>GCMM-001 PROYECTO PUNTO MOVER A MÉXICO CD,BALANCÁN</t>
  </si>
  <si>
    <t>INADEM MOVER A MÉXICO NUEVO</t>
  </si>
  <si>
    <t>PBR051 EROGACIONES COMPLEMENTARIAS (RED PARA MOVER A MEXICO 2018)
 CD,BALANCÁN</t>
  </si>
  <si>
    <t>OPAR-001 CONSTRUCCION DE LA PLANTA DE TRATAMIENTO DE AGUAS RESIDUALES CON CAPACIDAD DE 2 LPS DEL EJIDO OJO DE AGUA DEL MUNICIPIO DE BALANCAN, TABASCO. EJ,OJO DE AGUA</t>
  </si>
  <si>
    <t>OPAR-002 CONSTRUCCION DE LA PLANTA DE TRATAMIENTO DE AGUAS RESIDUALES CON CAPACIDAD DE 6 LPS, LOCALIDAD GRAL. LUIS FELIPE DOMINGUEZ (EL ARENAL) DEL MUNICIPIO DE BALANCAN, TABASCO. PO,GRAL. LUIS FELIPE DOMÍNGUEZ SUÁREZ , (ARENAL)</t>
  </si>
  <si>
    <t>PBR052 EROGACIONES COMPLEMENTARIAS (PROGRAMA DE TRATAMIENTO DE AGUAS RESIDUALES 2018)
 CD,BALANCÁN</t>
  </si>
  <si>
    <t>OPH-007 REHABILITACION DE CAMINO DE ACCESO RA,LA POZA DE LA TORTUGA</t>
  </si>
  <si>
    <t>OPH-008 ILUMINACION DEL PERIFERICO EN EL TRAMO DE LA BALANZA HACIA LA GLORIETA EN LA CD DE BALANCAN CD,BALANCÁN</t>
  </si>
  <si>
    <t>OPH-009 REHABILITACION DE CAMINO EL NARANJO VI,EL TRIUNFO</t>
  </si>
  <si>
    <t>IS3-008 APORTACION DEL 50% MUNICIPAL PARA EL PROGRAMA PROAGUA 2018 CORRESPONDIENTE AL APARTADO DE PLANTAS DE TRATAMIENTO AGUAS RESIDUALES (PROYECTO: OPAR-001) CD,BALANCÁN</t>
  </si>
  <si>
    <t>IS3-009 APORTACION DEL 50% MUNICIPAL PARA EL PROGRAMA PROAGUA 2018 CORRESPONDIENTE AL APARTADO DE PLANTAS DE TRATAMIENTO AGUAS RESIDUALES (PROYECTO: OPAR-002) CD,BALANCÁN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</si>
</sst>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7" formatCode="&quot;$&quot;#,##0.00;\-&quot;$&quot;#,##0.0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N$&quot;* #,##0.00_);_(&quot;N$&quot;* \(#,##0.00\);_(&quot;N$&quot;* &quot;-&quot;??_);_(@_)"/>
    <numFmt numFmtId="165" formatCode="_(* #,##0.00_);_(* \(#,##0.00\);_(* &quot;-&quot;??_);_(@_)"/>
    <numFmt numFmtId="166" formatCode="#,##0.00_ ;[Red]\-#,##0.00\ "/>
    <numFmt numFmtId="167" formatCode="00000"/>
    <numFmt numFmtId="168" formatCode="&quot;$&quot;#,##0.00"/>
    <numFmt numFmtId="169" formatCode="#,##0.00_ ;\-#,##0.00\ "/>
    <numFmt numFmtId="170" formatCode="#,##0;\-#,##0;&quot;&quot;"/>
    <numFmt numFmtId="171" formatCode="#,##0.00;\-#,##0.00;&quot;&quot;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8"/>
      <name val="MS Sans Serif"/>
      <family val="2"/>
    </font>
    <font>
      <sz val="9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color indexed="8"/>
      <name val="Arial"/>
      <family val="2"/>
    </font>
    <font>
      <b/>
      <sz val="13.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indexed="5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Tahoma"/>
      <family val="2"/>
    </font>
    <font>
      <b/>
      <sz val="12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8">
    <xf numFmtId="0" fontId="0" fillId="0" borderId="0"/>
    <xf numFmtId="0" fontId="14" fillId="0" borderId="0"/>
    <xf numFmtId="164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0" fillId="0" borderId="0"/>
    <xf numFmtId="9" fontId="14" fillId="0" borderId="0" applyFont="0" applyFill="0" applyBorder="0" applyAlignment="0" applyProtection="0"/>
    <xf numFmtId="0" fontId="13" fillId="0" borderId="0"/>
    <xf numFmtId="43" fontId="24" fillId="0" borderId="0" applyFont="0" applyFill="0" applyBorder="0" applyAlignment="0" applyProtection="0"/>
    <xf numFmtId="0" fontId="8" fillId="0" borderId="0"/>
    <xf numFmtId="0" fontId="7" fillId="0" borderId="0"/>
    <xf numFmtId="43" fontId="26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3" fontId="14" fillId="0" borderId="0" applyFont="0" applyFill="0" applyBorder="0" applyAlignment="0" applyProtection="0"/>
    <xf numFmtId="0" fontId="5" fillId="0" borderId="0"/>
    <xf numFmtId="43" fontId="14" fillId="0" borderId="0" applyFont="0" applyFill="0" applyBorder="0" applyAlignment="0" applyProtection="0"/>
    <xf numFmtId="0" fontId="5" fillId="0" borderId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6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</cellStyleXfs>
  <cellXfs count="489">
    <xf numFmtId="0" fontId="0" fillId="0" borderId="0" xfId="0"/>
    <xf numFmtId="0" fontId="0" fillId="2" borderId="0" xfId="0" applyFill="1"/>
    <xf numFmtId="0" fontId="9" fillId="2" borderId="0" xfId="0" applyFont="1" applyFill="1"/>
    <xf numFmtId="0" fontId="0" fillId="2" borderId="0" xfId="0" applyFill="1" applyBorder="1"/>
    <xf numFmtId="0" fontId="14" fillId="2" borderId="0" xfId="1" applyFill="1"/>
    <xf numFmtId="0" fontId="14" fillId="2" borderId="0" xfId="1" applyFill="1" applyAlignment="1">
      <alignment horizontal="centerContinuous"/>
    </xf>
    <xf numFmtId="0" fontId="10" fillId="2" borderId="0" xfId="1" applyFont="1" applyFill="1" applyAlignment="1">
      <alignment horizontal="centerContinuous"/>
    </xf>
    <xf numFmtId="0" fontId="12" fillId="2" borderId="0" xfId="1" applyFont="1" applyFill="1"/>
    <xf numFmtId="0" fontId="16" fillId="2" borderId="0" xfId="1" applyFont="1" applyFill="1" applyBorder="1" applyAlignment="1">
      <alignment horizontal="centerContinuous"/>
    </xf>
    <xf numFmtId="0" fontId="11" fillId="2" borderId="11" xfId="1" applyFont="1" applyFill="1" applyBorder="1" applyAlignment="1">
      <alignment horizontal="centerContinuous"/>
    </xf>
    <xf numFmtId="0" fontId="14" fillId="2" borderId="10" xfId="1" applyFill="1" applyBorder="1"/>
    <xf numFmtId="0" fontId="12" fillId="4" borderId="10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centerContinuous"/>
    </xf>
    <xf numFmtId="0" fontId="12" fillId="2" borderId="12" xfId="1" applyFont="1" applyFill="1" applyBorder="1" applyAlignment="1">
      <alignment horizontal="centerContinuous"/>
    </xf>
    <xf numFmtId="0" fontId="10" fillId="2" borderId="0" xfId="1" applyFont="1" applyFill="1" applyBorder="1" applyAlignment="1">
      <alignment horizontal="centerContinuous"/>
    </xf>
    <xf numFmtId="166" fontId="14" fillId="2" borderId="0" xfId="1" applyNumberFormat="1" applyFill="1"/>
    <xf numFmtId="0" fontId="11" fillId="2" borderId="0" xfId="1" applyFont="1" applyFill="1" applyBorder="1" applyAlignment="1">
      <alignment horizontal="centerContinuous"/>
    </xf>
    <xf numFmtId="0" fontId="14" fillId="0" borderId="0" xfId="1"/>
    <xf numFmtId="0" fontId="22" fillId="2" borderId="0" xfId="1" applyFont="1" applyFill="1"/>
    <xf numFmtId="0" fontId="12" fillId="4" borderId="5" xfId="1" applyFont="1" applyFill="1" applyBorder="1" applyAlignment="1">
      <alignment horizontal="center"/>
    </xf>
    <xf numFmtId="0" fontId="12" fillId="4" borderId="7" xfId="1" applyFont="1" applyFill="1" applyBorder="1" applyAlignment="1">
      <alignment horizontal="center"/>
    </xf>
    <xf numFmtId="0" fontId="14" fillId="0" borderId="0" xfId="1" applyAlignment="1">
      <alignment horizontal="centerContinuous"/>
    </xf>
    <xf numFmtId="4" fontId="14" fillId="0" borderId="0" xfId="1" applyNumberFormat="1"/>
    <xf numFmtId="4" fontId="19" fillId="2" borderId="0" xfId="1" applyNumberFormat="1" applyFont="1" applyFill="1"/>
    <xf numFmtId="9" fontId="19" fillId="2" borderId="0" xfId="1" applyNumberFormat="1" applyFont="1" applyFill="1" applyBorder="1" applyAlignment="1">
      <alignment horizontal="center"/>
    </xf>
    <xf numFmtId="4" fontId="19" fillId="2" borderId="0" xfId="1" applyNumberFormat="1" applyFont="1" applyFill="1" applyBorder="1"/>
    <xf numFmtId="0" fontId="14" fillId="2" borderId="0" xfId="1" applyFont="1" applyFill="1" applyBorder="1" applyAlignment="1">
      <alignment horizontal="centerContinuous"/>
    </xf>
    <xf numFmtId="0" fontId="17" fillId="2" borderId="0" xfId="1" applyFont="1" applyFill="1" applyBorder="1" applyAlignment="1">
      <alignment horizontal="centerContinuous"/>
    </xf>
    <xf numFmtId="0" fontId="12" fillId="2" borderId="11" xfId="1" applyFont="1" applyFill="1" applyBorder="1" applyAlignment="1">
      <alignment horizontal="center" vertical="top"/>
    </xf>
    <xf numFmtId="0" fontId="14" fillId="0" borderId="0" xfId="1" applyFill="1"/>
    <xf numFmtId="0" fontId="14" fillId="2" borderId="6" xfId="1" applyFont="1" applyFill="1" applyBorder="1"/>
    <xf numFmtId="0" fontId="9" fillId="6" borderId="19" xfId="1" applyFont="1" applyFill="1" applyBorder="1" applyAlignment="1">
      <alignment horizontal="center" vertical="center" wrapText="1"/>
    </xf>
    <xf numFmtId="0" fontId="9" fillId="6" borderId="19" xfId="1" applyFont="1" applyFill="1" applyBorder="1" applyAlignment="1">
      <alignment horizontal="center" vertical="center" wrapText="1"/>
    </xf>
    <xf numFmtId="0" fontId="14" fillId="5" borderId="0" xfId="1" applyFont="1" applyFill="1"/>
    <xf numFmtId="0" fontId="14" fillId="5" borderId="0" xfId="1" applyFill="1"/>
    <xf numFmtId="165" fontId="14" fillId="5" borderId="0" xfId="3" applyFont="1" applyFill="1"/>
    <xf numFmtId="0" fontId="9" fillId="2" borderId="0" xfId="0" applyFont="1" applyFill="1" applyAlignment="1">
      <alignment horizontal="center"/>
    </xf>
    <xf numFmtId="0" fontId="0" fillId="2" borderId="1" xfId="0" applyFill="1" applyBorder="1"/>
    <xf numFmtId="0" fontId="9" fillId="2" borderId="1" xfId="0" applyFont="1" applyFill="1" applyBorder="1" applyAlignment="1">
      <alignment horizontal="center"/>
    </xf>
    <xf numFmtId="0" fontId="12" fillId="2" borderId="14" xfId="1" applyFont="1" applyFill="1" applyBorder="1" applyAlignment="1">
      <alignment horizontal="center" vertical="top"/>
    </xf>
    <xf numFmtId="0" fontId="12" fillId="2" borderId="6" xfId="1" applyFont="1" applyFill="1" applyBorder="1" applyAlignment="1">
      <alignment horizontal="center" vertical="top"/>
    </xf>
    <xf numFmtId="0" fontId="15" fillId="2" borderId="6" xfId="1" applyFont="1" applyFill="1" applyBorder="1" applyAlignment="1">
      <alignment horizontal="left" vertical="top"/>
    </xf>
    <xf numFmtId="4" fontId="22" fillId="2" borderId="8" xfId="1" applyNumberFormat="1" applyFont="1" applyFill="1" applyBorder="1" applyAlignment="1">
      <alignment vertical="top"/>
    </xf>
    <xf numFmtId="4" fontId="22" fillId="2" borderId="5" xfId="1" applyNumberFormat="1" applyFont="1" applyFill="1" applyBorder="1" applyAlignment="1">
      <alignment vertical="top"/>
    </xf>
    <xf numFmtId="4" fontId="22" fillId="2" borderId="0" xfId="1" applyNumberFormat="1" applyFont="1" applyFill="1" applyBorder="1" applyAlignment="1">
      <alignment vertical="top"/>
    </xf>
    <xf numFmtId="4" fontId="22" fillId="0" borderId="11" xfId="1" applyNumberFormat="1" applyFont="1" applyBorder="1" applyAlignment="1">
      <alignment vertical="top"/>
    </xf>
    <xf numFmtId="4" fontId="22" fillId="2" borderId="11" xfId="1" applyNumberFormat="1" applyFont="1" applyFill="1" applyBorder="1" applyAlignment="1">
      <alignment vertical="top"/>
    </xf>
    <xf numFmtId="10" fontId="22" fillId="2" borderId="8" xfId="1" applyNumberFormat="1" applyFont="1" applyFill="1" applyBorder="1" applyAlignment="1">
      <alignment horizontal="center" vertical="top"/>
    </xf>
    <xf numFmtId="0" fontId="14" fillId="0" borderId="0" xfId="1" applyAlignment="1">
      <alignment vertical="top"/>
    </xf>
    <xf numFmtId="0" fontId="9" fillId="2" borderId="6" xfId="1" applyFont="1" applyFill="1" applyBorder="1" applyAlignment="1">
      <alignment horizontal="left" vertical="top"/>
    </xf>
    <xf numFmtId="4" fontId="22" fillId="2" borderId="6" xfId="1" applyNumberFormat="1" applyFont="1" applyFill="1" applyBorder="1" applyAlignment="1">
      <alignment vertical="top"/>
    </xf>
    <xf numFmtId="4" fontId="22" fillId="2" borderId="0" xfId="1" applyNumberFormat="1" applyFont="1" applyFill="1" applyAlignment="1">
      <alignment vertical="top"/>
    </xf>
    <xf numFmtId="10" fontId="22" fillId="2" borderId="6" xfId="1" applyNumberFormat="1" applyFont="1" applyFill="1" applyBorder="1" applyAlignment="1">
      <alignment horizontal="center" vertical="top"/>
    </xf>
    <xf numFmtId="0" fontId="9" fillId="2" borderId="6" xfId="1" applyFont="1" applyFill="1" applyBorder="1" applyAlignment="1">
      <alignment horizontal="left" vertical="top" wrapText="1"/>
    </xf>
    <xf numFmtId="4" fontId="22" fillId="2" borderId="10" xfId="1" applyNumberFormat="1" applyFont="1" applyFill="1" applyBorder="1" applyAlignment="1">
      <alignment vertical="top"/>
    </xf>
    <xf numFmtId="0" fontId="23" fillId="2" borderId="4" xfId="1" applyFont="1" applyFill="1" applyBorder="1" applyAlignment="1">
      <alignment vertical="top"/>
    </xf>
    <xf numFmtId="0" fontId="19" fillId="2" borderId="4" xfId="1" applyFont="1" applyFill="1" applyBorder="1" applyAlignment="1">
      <alignment vertical="top"/>
    </xf>
    <xf numFmtId="4" fontId="19" fillId="2" borderId="4" xfId="1" applyNumberFormat="1" applyFont="1" applyFill="1" applyBorder="1" applyAlignment="1">
      <alignment vertical="top"/>
    </xf>
    <xf numFmtId="10" fontId="19" fillId="2" borderId="4" xfId="1" applyNumberFormat="1" applyFont="1" applyFill="1" applyBorder="1" applyAlignment="1">
      <alignment horizontal="center" vertical="top"/>
    </xf>
    <xf numFmtId="0" fontId="15" fillId="2" borderId="10" xfId="1" applyFont="1" applyFill="1" applyBorder="1" applyAlignment="1">
      <alignment horizontal="left" vertical="top" wrapText="1"/>
    </xf>
    <xf numFmtId="0" fontId="23" fillId="2" borderId="9" xfId="1" applyFont="1" applyFill="1" applyBorder="1" applyAlignment="1">
      <alignment vertical="top"/>
    </xf>
    <xf numFmtId="4" fontId="19" fillId="2" borderId="9" xfId="1" applyNumberFormat="1" applyFont="1" applyFill="1" applyBorder="1" applyAlignment="1">
      <alignment vertical="top"/>
    </xf>
    <xf numFmtId="0" fontId="19" fillId="2" borderId="11" xfId="1" applyFont="1" applyFill="1" applyBorder="1" applyAlignment="1">
      <alignment vertical="top"/>
    </xf>
    <xf numFmtId="0" fontId="19" fillId="2" borderId="0" xfId="1" applyFont="1" applyFill="1" applyBorder="1" applyAlignment="1">
      <alignment vertical="top"/>
    </xf>
    <xf numFmtId="0" fontId="9" fillId="2" borderId="8" xfId="1" applyFont="1" applyFill="1" applyBorder="1" applyAlignment="1">
      <alignment horizontal="left" vertical="top" wrapText="1"/>
    </xf>
    <xf numFmtId="4" fontId="22" fillId="2" borderId="2" xfId="1" applyNumberFormat="1" applyFont="1" applyFill="1" applyBorder="1" applyAlignment="1">
      <alignment vertical="top"/>
    </xf>
    <xf numFmtId="9" fontId="19" fillId="2" borderId="4" xfId="1" applyNumberFormat="1" applyFont="1" applyFill="1" applyBorder="1" applyAlignment="1">
      <alignment horizontal="center" vertical="top"/>
    </xf>
    <xf numFmtId="0" fontId="17" fillId="2" borderId="9" xfId="1" applyFont="1" applyFill="1" applyBorder="1" applyAlignment="1">
      <alignment horizontal="centerContinuous" vertical="top"/>
    </xf>
    <xf numFmtId="0" fontId="14" fillId="2" borderId="4" xfId="1" applyFont="1" applyFill="1" applyBorder="1" applyAlignment="1">
      <alignment horizontal="centerContinuous" vertical="top"/>
    </xf>
    <xf numFmtId="43" fontId="19" fillId="2" borderId="0" xfId="10" applyFont="1" applyFill="1"/>
    <xf numFmtId="0" fontId="19" fillId="2" borderId="4" xfId="1" applyFont="1" applyFill="1" applyBorder="1" applyAlignment="1">
      <alignment horizontal="left" vertical="top"/>
    </xf>
    <xf numFmtId="0" fontId="9" fillId="3" borderId="6" xfId="1" applyFont="1" applyFill="1" applyBorder="1"/>
    <xf numFmtId="0" fontId="9" fillId="0" borderId="0" xfId="1" applyFont="1"/>
    <xf numFmtId="0" fontId="19" fillId="4" borderId="4" xfId="1" applyFont="1" applyFill="1" applyBorder="1" applyAlignment="1">
      <alignment horizontal="centerContinuous" vertical="center" wrapText="1"/>
    </xf>
    <xf numFmtId="0" fontId="19" fillId="4" borderId="9" xfId="1" applyFont="1" applyFill="1" applyBorder="1" applyAlignment="1">
      <alignment horizontal="centerContinuous" vertical="center" wrapText="1"/>
    </xf>
    <xf numFmtId="0" fontId="15" fillId="4" borderId="3" xfId="1" applyFont="1" applyFill="1" applyBorder="1" applyAlignment="1">
      <alignment horizontal="centerContinuous" vertical="center"/>
    </xf>
    <xf numFmtId="0" fontId="15" fillId="4" borderId="15" xfId="1" applyFont="1" applyFill="1" applyBorder="1" applyAlignment="1">
      <alignment horizontal="centerContinuous" vertical="center"/>
    </xf>
    <xf numFmtId="0" fontId="15" fillId="4" borderId="4" xfId="1" applyFont="1" applyFill="1" applyBorder="1" applyAlignment="1">
      <alignment horizontal="center" vertical="center"/>
    </xf>
    <xf numFmtId="0" fontId="15" fillId="4" borderId="15" xfId="1" applyFont="1" applyFill="1" applyBorder="1" applyAlignment="1">
      <alignment horizontal="center" vertical="center"/>
    </xf>
    <xf numFmtId="0" fontId="18" fillId="4" borderId="12" xfId="1" applyFont="1" applyFill="1" applyBorder="1" applyAlignment="1">
      <alignment horizontal="center" vertical="center" wrapText="1"/>
    </xf>
    <xf numFmtId="43" fontId="14" fillId="0" borderId="0" xfId="1" applyNumberFormat="1"/>
    <xf numFmtId="0" fontId="9" fillId="0" borderId="0" xfId="1" applyFont="1" applyFill="1" applyAlignment="1">
      <alignment horizontal="center"/>
    </xf>
    <xf numFmtId="4" fontId="14" fillId="0" borderId="0" xfId="1" applyNumberFormat="1" applyAlignment="1">
      <alignment vertical="top"/>
    </xf>
    <xf numFmtId="166" fontId="14" fillId="2" borderId="6" xfId="10" applyNumberFormat="1" applyFont="1" applyFill="1" applyBorder="1"/>
    <xf numFmtId="166" fontId="9" fillId="3" borderId="6" xfId="10" applyNumberFormat="1" applyFont="1" applyFill="1" applyBorder="1"/>
    <xf numFmtId="166" fontId="14" fillId="2" borderId="10" xfId="1" applyNumberFormat="1" applyFill="1" applyBorder="1"/>
    <xf numFmtId="166" fontId="14" fillId="0" borderId="0" xfId="1" applyNumberFormat="1"/>
    <xf numFmtId="166" fontId="0" fillId="0" borderId="0" xfId="0" applyNumberFormat="1" applyAlignment="1">
      <alignment vertical="top" wrapText="1"/>
    </xf>
    <xf numFmtId="165" fontId="14" fillId="2" borderId="0" xfId="3" applyFont="1" applyFill="1"/>
    <xf numFmtId="43" fontId="14" fillId="0" borderId="0" xfId="10" applyFont="1"/>
    <xf numFmtId="43" fontId="14" fillId="0" borderId="0" xfId="10" applyFont="1" applyAlignment="1">
      <alignment vertical="top"/>
    </xf>
    <xf numFmtId="43" fontId="14" fillId="0" borderId="0" xfId="1" applyNumberFormat="1" applyAlignment="1">
      <alignment vertical="top"/>
    </xf>
    <xf numFmtId="0" fontId="15" fillId="4" borderId="4" xfId="1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Border="1"/>
    <xf numFmtId="0" fontId="9" fillId="5" borderId="0" xfId="0" applyFont="1" applyFill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0" fillId="5" borderId="1" xfId="0" applyFill="1" applyBorder="1"/>
    <xf numFmtId="4" fontId="22" fillId="2" borderId="3" xfId="1" applyNumberFormat="1" applyFont="1" applyFill="1" applyBorder="1" applyAlignment="1">
      <alignment vertical="top"/>
    </xf>
    <xf numFmtId="4" fontId="22" fillId="2" borderId="11" xfId="1" applyNumberFormat="1" applyFont="1" applyFill="1" applyBorder="1" applyAlignment="1">
      <alignment vertical="top"/>
    </xf>
    <xf numFmtId="4" fontId="19" fillId="2" borderId="9" xfId="1" applyNumberFormat="1" applyFont="1" applyFill="1" applyBorder="1" applyAlignment="1">
      <alignment vertical="top"/>
    </xf>
    <xf numFmtId="0" fontId="15" fillId="4" borderId="4" xfId="1" applyFont="1" applyFill="1" applyBorder="1" applyAlignment="1">
      <alignment horizontal="center" vertical="center"/>
    </xf>
    <xf numFmtId="0" fontId="15" fillId="4" borderId="4" xfId="1" applyFont="1" applyFill="1" applyBorder="1" applyAlignment="1">
      <alignment horizontal="center" vertical="center"/>
    </xf>
    <xf numFmtId="0" fontId="15" fillId="4" borderId="4" xfId="1" applyFont="1" applyFill="1" applyBorder="1" applyAlignment="1">
      <alignment horizontal="center" vertical="center"/>
    </xf>
    <xf numFmtId="0" fontId="14" fillId="2" borderId="20" xfId="1" applyFill="1" applyBorder="1"/>
    <xf numFmtId="166" fontId="14" fillId="2" borderId="20" xfId="1" applyNumberFormat="1" applyFill="1" applyBorder="1"/>
    <xf numFmtId="166" fontId="14" fillId="2" borderId="11" xfId="10" applyNumberFormat="1" applyFont="1" applyFill="1" applyBorder="1"/>
    <xf numFmtId="166" fontId="14" fillId="2" borderId="12" xfId="1" applyNumberFormat="1" applyFill="1" applyBorder="1"/>
    <xf numFmtId="0" fontId="14" fillId="2" borderId="21" xfId="1" applyFill="1" applyBorder="1"/>
    <xf numFmtId="166" fontId="9" fillId="3" borderId="21" xfId="10" applyNumberFormat="1" applyFont="1" applyFill="1" applyBorder="1"/>
    <xf numFmtId="0" fontId="14" fillId="2" borderId="22" xfId="1" applyFill="1" applyBorder="1"/>
    <xf numFmtId="0" fontId="11" fillId="0" borderId="0" xfId="6" applyFont="1" applyAlignment="1"/>
    <xf numFmtId="0" fontId="9" fillId="2" borderId="0" xfId="0" applyFont="1" applyFill="1" applyAlignment="1"/>
    <xf numFmtId="0" fontId="0" fillId="2" borderId="0" xfId="0" applyFill="1" applyAlignment="1"/>
    <xf numFmtId="10" fontId="22" fillId="2" borderId="4" xfId="1" applyNumberFormat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 vertical="center"/>
    </xf>
    <xf numFmtId="0" fontId="14" fillId="0" borderId="0" xfId="1" applyFill="1" applyAlignment="1">
      <alignment vertical="center"/>
    </xf>
    <xf numFmtId="0" fontId="14" fillId="2" borderId="20" xfId="1" applyFill="1" applyBorder="1" applyAlignment="1">
      <alignment vertical="center"/>
    </xf>
    <xf numFmtId="0" fontId="14" fillId="2" borderId="6" xfId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14" fillId="2" borderId="10" xfId="1" applyFill="1" applyBorder="1" applyAlignment="1">
      <alignment vertical="center"/>
    </xf>
    <xf numFmtId="0" fontId="14" fillId="2" borderId="0" xfId="1" applyFill="1" applyAlignment="1">
      <alignment vertical="center"/>
    </xf>
    <xf numFmtId="0" fontId="14" fillId="0" borderId="0" xfId="1" applyAlignment="1">
      <alignment vertical="center"/>
    </xf>
    <xf numFmtId="0" fontId="15" fillId="4" borderId="4" xfId="1" applyFont="1" applyFill="1" applyBorder="1" applyAlignment="1">
      <alignment horizontal="center" vertical="center"/>
    </xf>
    <xf numFmtId="0" fontId="28" fillId="0" borderId="0" xfId="1" applyFont="1"/>
    <xf numFmtId="43" fontId="28" fillId="0" borderId="0" xfId="10" applyFont="1"/>
    <xf numFmtId="43" fontId="28" fillId="0" borderId="0" xfId="10" applyFont="1" applyFill="1"/>
    <xf numFmtId="166" fontId="21" fillId="2" borderId="21" xfId="1" applyNumberFormat="1" applyFont="1" applyFill="1" applyBorder="1" applyAlignment="1">
      <alignment vertical="top"/>
    </xf>
    <xf numFmtId="0" fontId="14" fillId="0" borderId="20" xfId="1" applyBorder="1"/>
    <xf numFmtId="0" fontId="15" fillId="4" borderId="4" xfId="1" applyFont="1" applyFill="1" applyBorder="1" applyAlignment="1">
      <alignment horizontal="center" vertical="center"/>
    </xf>
    <xf numFmtId="0" fontId="11" fillId="5" borderId="0" xfId="1" applyFont="1" applyFill="1" applyBorder="1" applyAlignment="1">
      <alignment horizontal="centerContinuous"/>
    </xf>
    <xf numFmtId="166" fontId="14" fillId="5" borderId="0" xfId="1" applyNumberFormat="1" applyFill="1"/>
    <xf numFmtId="0" fontId="15" fillId="4" borderId="4" xfId="1" applyFont="1" applyFill="1" applyBorder="1" applyAlignment="1">
      <alignment horizontal="center" vertical="center"/>
    </xf>
    <xf numFmtId="43" fontId="14" fillId="0" borderId="0" xfId="1" applyNumberFormat="1" applyFill="1"/>
    <xf numFmtId="0" fontId="29" fillId="0" borderId="4" xfId="0" applyFont="1" applyBorder="1"/>
    <xf numFmtId="168" fontId="0" fillId="0" borderId="4" xfId="0" applyNumberFormat="1" applyBorder="1"/>
    <xf numFmtId="168" fontId="29" fillId="0" borderId="4" xfId="0" applyNumberFormat="1" applyFont="1" applyBorder="1"/>
    <xf numFmtId="0" fontId="3" fillId="0" borderId="0" xfId="23" applyAlignment="1">
      <alignment horizontal="centerContinuous"/>
    </xf>
    <xf numFmtId="0" fontId="3" fillId="0" borderId="0" xfId="23"/>
    <xf numFmtId="0" fontId="31" fillId="4" borderId="4" xfId="23" applyFont="1" applyFill="1" applyBorder="1" applyAlignment="1">
      <alignment horizontal="centerContinuous" vertical="center"/>
    </xf>
    <xf numFmtId="0" fontId="3" fillId="0" borderId="0" xfId="24"/>
    <xf numFmtId="0" fontId="3" fillId="0" borderId="0" xfId="24" applyAlignment="1">
      <alignment horizontal="right"/>
    </xf>
    <xf numFmtId="0" fontId="15" fillId="4" borderId="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29" fillId="4" borderId="4" xfId="0" applyFont="1" applyFill="1" applyBorder="1" applyAlignment="1">
      <alignment horizontal="center" vertical="center"/>
    </xf>
    <xf numFmtId="0" fontId="0" fillId="0" borderId="4" xfId="0" applyBorder="1"/>
    <xf numFmtId="0" fontId="33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6" fillId="0" borderId="0" xfId="0" applyFont="1"/>
    <xf numFmtId="0" fontId="16" fillId="0" borderId="0" xfId="0" applyFont="1" applyAlignment="1">
      <alignment horizontal="right"/>
    </xf>
    <xf numFmtId="0" fontId="0" fillId="0" borderId="0" xfId="0" applyAlignment="1">
      <alignment horizontal="centerContinuous" vertical="center"/>
    </xf>
    <xf numFmtId="0" fontId="0" fillId="0" borderId="4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29" fillId="0" borderId="4" xfId="0" applyNumberFormat="1" applyFont="1" applyBorder="1" applyAlignment="1">
      <alignment horizontal="center"/>
    </xf>
    <xf numFmtId="0" fontId="0" fillId="0" borderId="4" xfId="0" applyBorder="1" applyAlignment="1">
      <alignment wrapText="1"/>
    </xf>
    <xf numFmtId="0" fontId="11" fillId="2" borderId="0" xfId="1" applyFont="1" applyFill="1" applyAlignment="1">
      <alignment horizontal="centerContinuous"/>
    </xf>
    <xf numFmtId="0" fontId="16" fillId="0" borderId="0" xfId="0" applyFont="1" applyAlignment="1">
      <alignment horizontal="centerContinuous" vertical="center"/>
    </xf>
    <xf numFmtId="0" fontId="11" fillId="2" borderId="0" xfId="1" applyFont="1" applyFill="1" applyAlignment="1"/>
    <xf numFmtId="0" fontId="16" fillId="0" borderId="0" xfId="1" applyFont="1"/>
    <xf numFmtId="43" fontId="16" fillId="0" borderId="0" xfId="10" applyFont="1"/>
    <xf numFmtId="0" fontId="16" fillId="2" borderId="0" xfId="1" applyFont="1" applyFill="1" applyAlignment="1">
      <alignment horizontal="centerContinuous"/>
    </xf>
    <xf numFmtId="0" fontId="16" fillId="0" borderId="0" xfId="1" applyFont="1" applyAlignment="1">
      <alignment horizontal="centerContinuous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14" fillId="0" borderId="4" xfId="0" applyFont="1" applyBorder="1" applyAlignment="1">
      <alignment wrapText="1"/>
    </xf>
    <xf numFmtId="0" fontId="33" fillId="0" borderId="0" xfId="23" applyFont="1" applyAlignment="1">
      <alignment horizontal="centerContinuous"/>
    </xf>
    <xf numFmtId="0" fontId="12" fillId="5" borderId="1" xfId="1" applyFont="1" applyFill="1" applyBorder="1" applyAlignment="1">
      <alignment horizontal="centerContinuous"/>
    </xf>
    <xf numFmtId="43" fontId="14" fillId="0" borderId="21" xfId="10" applyFont="1" applyBorder="1"/>
    <xf numFmtId="0" fontId="14" fillId="0" borderId="21" xfId="0" applyFont="1" applyBorder="1" applyAlignment="1">
      <alignment wrapText="1"/>
    </xf>
    <xf numFmtId="0" fontId="14" fillId="0" borderId="21" xfId="0" applyFont="1" applyBorder="1" applyAlignment="1">
      <alignment horizontal="left" wrapText="1"/>
    </xf>
    <xf numFmtId="8" fontId="14" fillId="0" borderId="0" xfId="10" applyNumberFormat="1" applyFont="1"/>
    <xf numFmtId="169" fontId="22" fillId="2" borderId="8" xfId="10" applyNumberFormat="1" applyFont="1" applyFill="1" applyBorder="1" applyAlignment="1">
      <alignment vertical="top"/>
    </xf>
    <xf numFmtId="0" fontId="14" fillId="2" borderId="0" xfId="1" applyFont="1" applyFill="1"/>
    <xf numFmtId="0" fontId="14" fillId="2" borderId="1" xfId="1" applyFont="1" applyFill="1" applyBorder="1" applyAlignment="1">
      <alignment horizontal="centerContinuous"/>
    </xf>
    <xf numFmtId="0" fontId="14" fillId="5" borderId="1" xfId="1" applyFont="1" applyFill="1" applyBorder="1" applyAlignment="1">
      <alignment horizontal="centerContinuous"/>
    </xf>
    <xf numFmtId="165" fontId="9" fillId="5" borderId="0" xfId="3" applyFont="1" applyFill="1"/>
    <xf numFmtId="4" fontId="14" fillId="2" borderId="0" xfId="1" applyNumberFormat="1" applyFont="1" applyFill="1"/>
    <xf numFmtId="0" fontId="29" fillId="4" borderId="4" xfId="0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 vertical="center" wrapText="1"/>
    </xf>
    <xf numFmtId="0" fontId="2" fillId="0" borderId="0" xfId="23" applyFont="1" applyAlignment="1">
      <alignment horizontal="centerContinuous"/>
    </xf>
    <xf numFmtId="0" fontId="32" fillId="0" borderId="4" xfId="0" applyFont="1" applyBorder="1" applyAlignment="1">
      <alignment horizontal="left" vertical="center"/>
    </xf>
    <xf numFmtId="0" fontId="32" fillId="0" borderId="4" xfId="0" applyFont="1" applyBorder="1" applyAlignment="1">
      <alignment horizontal="left" vertical="center" wrapText="1"/>
    </xf>
    <xf numFmtId="168" fontId="32" fillId="0" borderId="4" xfId="0" applyNumberFormat="1" applyFont="1" applyBorder="1" applyAlignment="1">
      <alignment horizontal="left" vertical="center"/>
    </xf>
    <xf numFmtId="168" fontId="32" fillId="0" borderId="4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29" fillId="4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centerContinuous"/>
    </xf>
    <xf numFmtId="0" fontId="29" fillId="0" borderId="0" xfId="23" applyFont="1" applyBorder="1"/>
    <xf numFmtId="0" fontId="2" fillId="0" borderId="0" xfId="23" applyFont="1" applyBorder="1"/>
    <xf numFmtId="0" fontId="14" fillId="0" borderId="0" xfId="0" applyFont="1" applyBorder="1"/>
    <xf numFmtId="0" fontId="9" fillId="0" borderId="0" xfId="0" applyFont="1" applyBorder="1"/>
    <xf numFmtId="0" fontId="33" fillId="0" borderId="0" xfId="23" applyFont="1" applyBorder="1" applyAlignment="1">
      <alignment horizontal="centerContinuous"/>
    </xf>
    <xf numFmtId="0" fontId="29" fillId="0" borderId="0" xfId="23" applyFont="1" applyBorder="1" applyAlignment="1">
      <alignment horizontal="centerContinuous"/>
    </xf>
    <xf numFmtId="0" fontId="29" fillId="0" borderId="0" xfId="23" applyFont="1" applyBorder="1" applyAlignment="1">
      <alignment horizontal="centerContinuous" wrapText="1"/>
    </xf>
    <xf numFmtId="44" fontId="29" fillId="0" borderId="0" xfId="21" applyFont="1" applyBorder="1" applyAlignment="1">
      <alignment horizontal="centerContinuous"/>
    </xf>
    <xf numFmtId="0" fontId="30" fillId="0" borderId="0" xfId="23" applyFont="1" applyBorder="1" applyAlignment="1">
      <alignment horizontal="centerContinuous"/>
    </xf>
    <xf numFmtId="0" fontId="1" fillId="0" borderId="0" xfId="23" applyFont="1" applyBorder="1" applyAlignment="1">
      <alignment horizontal="centerContinuous"/>
    </xf>
    <xf numFmtId="0" fontId="2" fillId="0" borderId="0" xfId="23" applyFont="1" applyBorder="1" applyAlignment="1">
      <alignment horizontal="centerContinuous"/>
    </xf>
    <xf numFmtId="0" fontId="2" fillId="0" borderId="0" xfId="23" applyFont="1" applyBorder="1" applyAlignment="1">
      <alignment horizontal="centerContinuous" wrapText="1"/>
    </xf>
    <xf numFmtId="44" fontId="2" fillId="0" borderId="0" xfId="21" applyFont="1" applyBorder="1" applyAlignment="1">
      <alignment horizontal="centerContinuous"/>
    </xf>
    <xf numFmtId="0" fontId="2" fillId="0" borderId="0" xfId="23" applyFont="1" applyBorder="1" applyAlignment="1">
      <alignment wrapText="1"/>
    </xf>
    <xf numFmtId="44" fontId="2" fillId="0" borderId="0" xfId="21" applyFont="1" applyBorder="1"/>
    <xf numFmtId="0" fontId="3" fillId="0" borderId="0" xfId="23" applyNumberFormat="1" applyAlignment="1">
      <alignment horizontal="centerContinuous"/>
    </xf>
    <xf numFmtId="0" fontId="32" fillId="0" borderId="4" xfId="0" applyNumberFormat="1" applyFont="1" applyBorder="1" applyAlignment="1">
      <alignment horizontal="left" vertical="center"/>
    </xf>
    <xf numFmtId="0" fontId="3" fillId="0" borderId="0" xfId="23" applyNumberFormat="1"/>
    <xf numFmtId="168" fontId="37" fillId="0" borderId="4" xfId="0" applyNumberFormat="1" applyFont="1" applyBorder="1"/>
    <xf numFmtId="0" fontId="37" fillId="0" borderId="0" xfId="0" applyFont="1"/>
    <xf numFmtId="0" fontId="37" fillId="0" borderId="0" xfId="0" applyFont="1" applyAlignment="1">
      <alignment horizontal="right"/>
    </xf>
    <xf numFmtId="168" fontId="38" fillId="0" borderId="4" xfId="0" applyNumberFormat="1" applyFont="1" applyBorder="1"/>
    <xf numFmtId="168" fontId="37" fillId="0" borderId="4" xfId="0" applyNumberFormat="1" applyFont="1" applyFill="1" applyBorder="1"/>
    <xf numFmtId="0" fontId="12" fillId="2" borderId="1" xfId="1" applyFont="1" applyFill="1" applyBorder="1" applyAlignment="1">
      <alignment horizontal="centerContinuous" wrapText="1"/>
    </xf>
    <xf numFmtId="168" fontId="37" fillId="0" borderId="4" xfId="0" applyNumberFormat="1" applyFont="1" applyBorder="1" applyAlignment="1">
      <alignment wrapText="1"/>
    </xf>
    <xf numFmtId="168" fontId="38" fillId="0" borderId="4" xfId="0" applyNumberFormat="1" applyFont="1" applyBorder="1" applyAlignment="1">
      <alignment wrapText="1"/>
    </xf>
    <xf numFmtId="0" fontId="14" fillId="5" borderId="0" xfId="1" applyFont="1" applyFill="1" applyAlignment="1">
      <alignment wrapText="1"/>
    </xf>
    <xf numFmtId="0" fontId="14" fillId="2" borderId="0" xfId="1" applyFont="1" applyFill="1" applyAlignment="1">
      <alignment wrapText="1"/>
    </xf>
    <xf numFmtId="0" fontId="37" fillId="0" borderId="4" xfId="0" applyFont="1" applyBorder="1"/>
    <xf numFmtId="168" fontId="37" fillId="0" borderId="0" xfId="0" applyNumberFormat="1" applyFont="1"/>
    <xf numFmtId="43" fontId="37" fillId="0" borderId="0" xfId="10" applyFont="1"/>
    <xf numFmtId="168" fontId="37" fillId="0" borderId="10" xfId="0" applyNumberFormat="1" applyFont="1" applyBorder="1"/>
    <xf numFmtId="168" fontId="30" fillId="0" borderId="4" xfId="0" applyNumberFormat="1" applyFont="1" applyBorder="1" applyAlignment="1">
      <alignment vertical="center"/>
    </xf>
    <xf numFmtId="168" fontId="30" fillId="0" borderId="4" xfId="0" applyNumberFormat="1" applyFont="1" applyBorder="1"/>
    <xf numFmtId="43" fontId="37" fillId="0" borderId="0" xfId="0" applyNumberFormat="1" applyFont="1"/>
    <xf numFmtId="0" fontId="30" fillId="0" borderId="4" xfId="0" applyFont="1" applyBorder="1" applyAlignment="1">
      <alignment vertical="center"/>
    </xf>
    <xf numFmtId="168" fontId="37" fillId="0" borderId="8" xfId="0" applyNumberFormat="1" applyFont="1" applyBorder="1" applyAlignment="1">
      <alignment vertical="center"/>
    </xf>
    <xf numFmtId="168" fontId="30" fillId="0" borderId="4" xfId="0" applyNumberFormat="1" applyFont="1" applyBorder="1" applyAlignment="1">
      <alignment horizontal="left" vertical="center"/>
    </xf>
    <xf numFmtId="168" fontId="30" fillId="0" borderId="4" xfId="0" applyNumberFormat="1" applyFont="1" applyFill="1" applyBorder="1"/>
    <xf numFmtId="0" fontId="12" fillId="0" borderId="0" xfId="0" applyFont="1"/>
    <xf numFmtId="0" fontId="12" fillId="0" borderId="0" xfId="0" applyFont="1" applyAlignment="1">
      <alignment horizontal="right"/>
    </xf>
    <xf numFmtId="0" fontId="30" fillId="8" borderId="4" xfId="0" applyFont="1" applyFill="1" applyBorder="1"/>
    <xf numFmtId="7" fontId="30" fillId="8" borderId="4" xfId="0" applyNumberFormat="1" applyFont="1" applyFill="1" applyBorder="1"/>
    <xf numFmtId="0" fontId="30" fillId="8" borderId="4" xfId="0" applyFont="1" applyFill="1" applyBorder="1" applyAlignment="1">
      <alignment horizontal="centerContinuous" vertical="center"/>
    </xf>
    <xf numFmtId="0" fontId="37" fillId="0" borderId="0" xfId="0" applyFont="1" applyAlignment="1">
      <alignment vertical="center"/>
    </xf>
    <xf numFmtId="0" fontId="30" fillId="8" borderId="4" xfId="0" quotePrefix="1" applyFont="1" applyFill="1" applyBorder="1" applyAlignment="1">
      <alignment horizontal="centerContinuous" vertical="center"/>
    </xf>
    <xf numFmtId="0" fontId="30" fillId="0" borderId="4" xfId="0" applyFont="1" applyBorder="1"/>
    <xf numFmtId="14" fontId="32" fillId="0" borderId="4" xfId="0" applyNumberFormat="1" applyFont="1" applyBorder="1" applyAlignment="1">
      <alignment horizontal="left" vertical="center"/>
    </xf>
    <xf numFmtId="168" fontId="11" fillId="2" borderId="4" xfId="1" applyNumberFormat="1" applyFont="1" applyFill="1" applyBorder="1"/>
    <xf numFmtId="4" fontId="11" fillId="2" borderId="13" xfId="1" applyNumberFormat="1" applyFont="1" applyFill="1" applyBorder="1"/>
    <xf numFmtId="0" fontId="11" fillId="2" borderId="13" xfId="1" applyFont="1" applyFill="1" applyBorder="1"/>
    <xf numFmtId="0" fontId="11" fillId="5" borderId="13" xfId="1" applyFont="1" applyFill="1" applyBorder="1"/>
    <xf numFmtId="0" fontId="16" fillId="2" borderId="0" xfId="1" applyFont="1" applyFill="1"/>
    <xf numFmtId="0" fontId="16" fillId="4" borderId="0" xfId="1" applyFont="1" applyFill="1" applyAlignment="1">
      <alignment wrapText="1"/>
    </xf>
    <xf numFmtId="0" fontId="16" fillId="4" borderId="0" xfId="1" applyFont="1" applyFill="1"/>
    <xf numFmtId="0" fontId="16" fillId="4" borderId="1" xfId="1" applyFont="1" applyFill="1" applyBorder="1" applyAlignment="1">
      <alignment wrapText="1"/>
    </xf>
    <xf numFmtId="0" fontId="11" fillId="7" borderId="9" xfId="1" applyFont="1" applyFill="1" applyBorder="1" applyAlignment="1">
      <alignment horizontal="center"/>
    </xf>
    <xf numFmtId="0" fontId="11" fillId="7" borderId="4" xfId="1" quotePrefix="1" applyFont="1" applyFill="1" applyBorder="1" applyAlignment="1">
      <alignment horizontal="center" wrapText="1"/>
    </xf>
    <xf numFmtId="0" fontId="11" fillId="7" borderId="10" xfId="1" applyFont="1" applyFill="1" applyBorder="1" applyAlignment="1">
      <alignment horizontal="center"/>
    </xf>
    <xf numFmtId="168" fontId="16" fillId="0" borderId="4" xfId="0" applyNumberFormat="1" applyFont="1" applyBorder="1" applyAlignment="1">
      <alignment wrapText="1"/>
    </xf>
    <xf numFmtId="168" fontId="16" fillId="0" borderId="4" xfId="0" applyNumberFormat="1" applyFont="1" applyBorder="1"/>
    <xf numFmtId="168" fontId="16" fillId="5" borderId="4" xfId="0" applyNumberFormat="1" applyFont="1" applyFill="1" applyBorder="1"/>
    <xf numFmtId="168" fontId="40" fillId="0" borderId="4" xfId="0" applyNumberFormat="1" applyFont="1" applyBorder="1" applyAlignment="1">
      <alignment vertical="center"/>
    </xf>
    <xf numFmtId="168" fontId="40" fillId="0" borderId="4" xfId="0" applyNumberFormat="1" applyFont="1" applyBorder="1" applyAlignment="1">
      <alignment wrapText="1"/>
    </xf>
    <xf numFmtId="168" fontId="40" fillId="0" borderId="4" xfId="0" applyNumberFormat="1" applyFont="1" applyBorder="1"/>
    <xf numFmtId="0" fontId="11" fillId="2" borderId="8" xfId="1" applyFont="1" applyFill="1" applyBorder="1" applyAlignment="1">
      <alignment horizontal="center" vertical="center"/>
    </xf>
    <xf numFmtId="0" fontId="16" fillId="2" borderId="4" xfId="1" applyFont="1" applyFill="1" applyBorder="1" applyAlignment="1">
      <alignment vertical="top" wrapText="1"/>
    </xf>
    <xf numFmtId="4" fontId="16" fillId="2" borderId="4" xfId="1" applyNumberFormat="1" applyFont="1" applyFill="1" applyBorder="1" applyAlignment="1" applyProtection="1">
      <alignment horizontal="right" vertical="top"/>
      <protection locked="0"/>
    </xf>
    <xf numFmtId="4" fontId="16" fillId="5" borderId="4" xfId="1" applyNumberFormat="1" applyFont="1" applyFill="1" applyBorder="1" applyAlignment="1" applyProtection="1">
      <alignment horizontal="right" vertical="top"/>
      <protection locked="0"/>
    </xf>
    <xf numFmtId="0" fontId="16" fillId="2" borderId="0" xfId="1" applyFont="1" applyFill="1" applyAlignment="1">
      <alignment vertical="top"/>
    </xf>
    <xf numFmtId="0" fontId="11" fillId="2" borderId="4" xfId="1" applyFont="1" applyFill="1" applyBorder="1" applyAlignment="1">
      <alignment vertical="top"/>
    </xf>
    <xf numFmtId="4" fontId="16" fillId="2" borderId="4" xfId="1" applyNumberFormat="1" applyFont="1" applyFill="1" applyBorder="1" applyAlignment="1">
      <alignment horizontal="left" vertical="top" wrapText="1"/>
    </xf>
    <xf numFmtId="4" fontId="11" fillId="2" borderId="10" xfId="1" applyNumberFormat="1" applyFont="1" applyFill="1" applyBorder="1" applyAlignment="1">
      <alignment vertical="top" wrapText="1"/>
    </xf>
    <xf numFmtId="0" fontId="16" fillId="2" borderId="0" xfId="1" applyFont="1" applyFill="1" applyAlignment="1">
      <alignment vertical="top" wrapText="1"/>
    </xf>
    <xf numFmtId="0" fontId="11" fillId="2" borderId="4" xfId="1" applyFont="1" applyFill="1" applyBorder="1" applyAlignment="1">
      <alignment horizontal="left" vertical="center" wrapText="1"/>
    </xf>
    <xf numFmtId="0" fontId="16" fillId="2" borderId="15" xfId="1" applyFont="1" applyFill="1" applyBorder="1" applyAlignment="1">
      <alignment vertical="top" wrapText="1"/>
    </xf>
    <xf numFmtId="4" fontId="11" fillId="2" borderId="4" xfId="1" applyNumberFormat="1" applyFont="1" applyFill="1" applyBorder="1" applyAlignment="1" applyProtection="1">
      <alignment horizontal="right" vertical="top"/>
      <protection locked="0"/>
    </xf>
    <xf numFmtId="0" fontId="11" fillId="2" borderId="2" xfId="1" applyFont="1" applyFill="1" applyBorder="1" applyAlignment="1">
      <alignment horizontal="center" vertical="center" wrapText="1"/>
    </xf>
    <xf numFmtId="168" fontId="16" fillId="0" borderId="4" xfId="0" applyNumberFormat="1" applyFont="1" applyFill="1" applyBorder="1" applyAlignment="1">
      <alignment wrapText="1"/>
    </xf>
    <xf numFmtId="0" fontId="11" fillId="2" borderId="4" xfId="1" applyFont="1" applyFill="1" applyBorder="1" applyAlignment="1">
      <alignment horizontal="left" vertical="top" wrapText="1"/>
    </xf>
    <xf numFmtId="0" fontId="16" fillId="2" borderId="10" xfId="1" applyFont="1" applyFill="1" applyBorder="1" applyAlignment="1">
      <alignment vertical="top" wrapText="1"/>
    </xf>
    <xf numFmtId="4" fontId="11" fillId="2" borderId="4" xfId="1" applyNumberFormat="1" applyFont="1" applyFill="1" applyBorder="1" applyAlignment="1">
      <alignment horizontal="right" vertical="top"/>
    </xf>
    <xf numFmtId="0" fontId="11" fillId="2" borderId="4" xfId="1" applyFont="1" applyFill="1" applyBorder="1" applyAlignment="1">
      <alignment horizontal="left" vertical="center"/>
    </xf>
    <xf numFmtId="4" fontId="11" fillId="5" borderId="4" xfId="1" applyNumberFormat="1" applyFont="1" applyFill="1" applyBorder="1" applyAlignment="1">
      <alignment horizontal="right" vertical="top"/>
    </xf>
    <xf numFmtId="43" fontId="16" fillId="2" borderId="0" xfId="10" applyFont="1" applyFill="1" applyAlignment="1">
      <alignment vertical="top"/>
    </xf>
    <xf numFmtId="4" fontId="16" fillId="2" borderId="0" xfId="1" applyNumberFormat="1" applyFont="1" applyFill="1" applyAlignment="1">
      <alignment vertical="top"/>
    </xf>
    <xf numFmtId="0" fontId="37" fillId="0" borderId="4" xfId="0" applyFont="1" applyFill="1" applyBorder="1"/>
    <xf numFmtId="0" fontId="37" fillId="0" borderId="4" xfId="0" applyFont="1" applyBorder="1" applyAlignment="1">
      <alignment wrapText="1"/>
    </xf>
    <xf numFmtId="0" fontId="37" fillId="0" borderId="0" xfId="0" applyFont="1" applyAlignment="1">
      <alignment wrapText="1"/>
    </xf>
    <xf numFmtId="0" fontId="37" fillId="0" borderId="0" xfId="0" applyFont="1" applyAlignment="1">
      <alignment horizontal="right" wrapText="1"/>
    </xf>
    <xf numFmtId="0" fontId="41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Continuous" vertical="center" wrapText="1"/>
    </xf>
    <xf numFmtId="0" fontId="38" fillId="4" borderId="4" xfId="0" applyFont="1" applyFill="1" applyBorder="1" applyAlignment="1">
      <alignment horizontal="centerContinuous" vertical="center"/>
    </xf>
    <xf numFmtId="0" fontId="37" fillId="0" borderId="0" xfId="0" applyFont="1" applyFill="1"/>
    <xf numFmtId="0" fontId="37" fillId="0" borderId="0" xfId="0" applyFont="1" applyFill="1" applyAlignment="1">
      <alignment horizontal="right"/>
    </xf>
    <xf numFmtId="0" fontId="38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Continuous" vertical="center"/>
    </xf>
    <xf numFmtId="0" fontId="38" fillId="0" borderId="4" xfId="0" applyFont="1" applyFill="1" applyBorder="1" applyAlignment="1">
      <alignment horizontal="centerContinuous" vertical="center" wrapText="1"/>
    </xf>
    <xf numFmtId="0" fontId="37" fillId="0" borderId="0" xfId="0" applyFont="1" applyFill="1" applyAlignment="1">
      <alignment wrapText="1"/>
    </xf>
    <xf numFmtId="0" fontId="37" fillId="0" borderId="0" xfId="0" applyFont="1" applyFill="1" applyAlignment="1">
      <alignment horizontal="right" wrapText="1"/>
    </xf>
    <xf numFmtId="0" fontId="41" fillId="0" borderId="4" xfId="0" applyFont="1" applyBorder="1" applyAlignment="1">
      <alignment horizontal="center" wrapText="1"/>
    </xf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right" vertical="center" wrapText="1"/>
    </xf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right" vertical="center" wrapText="1"/>
    </xf>
    <xf numFmtId="0" fontId="37" fillId="0" borderId="4" xfId="0" applyFont="1" applyBorder="1" applyAlignment="1">
      <alignment vertical="center" wrapText="1"/>
    </xf>
    <xf numFmtId="168" fontId="37" fillId="0" borderId="4" xfId="0" applyNumberFormat="1" applyFont="1" applyBorder="1" applyAlignment="1">
      <alignment vertical="center" wrapText="1"/>
    </xf>
    <xf numFmtId="0" fontId="41" fillId="0" borderId="4" xfId="0" applyFont="1" applyBorder="1" applyAlignment="1">
      <alignment horizontal="center" vertical="center" wrapText="1"/>
    </xf>
    <xf numFmtId="168" fontId="38" fillId="0" borderId="4" xfId="0" applyNumberFormat="1" applyFont="1" applyBorder="1" applyAlignment="1">
      <alignment vertical="center" wrapText="1"/>
    </xf>
    <xf numFmtId="0" fontId="33" fillId="0" borderId="0" xfId="0" applyFont="1" applyBorder="1" applyAlignment="1">
      <alignment horizontal="centerContinuous"/>
    </xf>
    <xf numFmtId="0" fontId="9" fillId="0" borderId="0" xfId="0" applyFont="1" applyBorder="1" applyAlignment="1">
      <alignment horizontal="centerContinuous" vertical="center"/>
    </xf>
    <xf numFmtId="0" fontId="0" fillId="0" borderId="4" xfId="0" applyBorder="1" applyAlignment="1"/>
    <xf numFmtId="2" fontId="39" fillId="0" borderId="4" xfId="0" applyNumberFormat="1" applyFont="1" applyBorder="1" applyAlignment="1">
      <alignment horizontal="left" vertical="top" wrapText="1"/>
    </xf>
    <xf numFmtId="49" fontId="39" fillId="0" borderId="4" xfId="0" applyNumberFormat="1" applyFont="1" applyBorder="1" applyAlignment="1">
      <alignment horizontal="left" vertical="top" wrapText="1"/>
    </xf>
    <xf numFmtId="39" fontId="39" fillId="0" borderId="4" xfId="0" applyNumberFormat="1" applyFont="1" applyBorder="1" applyAlignment="1">
      <alignment horizontal="center" vertical="top" wrapText="1"/>
    </xf>
    <xf numFmtId="170" fontId="42" fillId="0" borderId="4" xfId="0" applyNumberFormat="1" applyFont="1" applyBorder="1" applyAlignment="1">
      <alignment horizontal="center" vertical="center" wrapText="1"/>
    </xf>
    <xf numFmtId="39" fontId="39" fillId="0" borderId="4" xfId="0" applyNumberFormat="1" applyFont="1" applyBorder="1" applyAlignment="1">
      <alignment horizontal="left" vertical="top" wrapText="1"/>
    </xf>
    <xf numFmtId="0" fontId="37" fillId="0" borderId="4" xfId="0" applyNumberFormat="1" applyFont="1" applyBorder="1" applyAlignment="1" applyProtection="1"/>
    <xf numFmtId="44" fontId="39" fillId="0" borderId="4" xfId="21" applyFont="1" applyBorder="1" applyAlignment="1">
      <alignment horizontal="right" vertical="top" wrapText="1"/>
    </xf>
    <xf numFmtId="44" fontId="37" fillId="0" borderId="4" xfId="21" applyFont="1" applyBorder="1"/>
    <xf numFmtId="44" fontId="39" fillId="0" borderId="4" xfId="21" applyFont="1" applyBorder="1" applyAlignment="1">
      <alignment horizontal="left" vertical="top" wrapText="1"/>
    </xf>
    <xf numFmtId="0" fontId="3" fillId="0" borderId="0" xfId="23" applyAlignment="1">
      <alignment horizontal="centerContinuous" wrapText="1"/>
    </xf>
    <xf numFmtId="0" fontId="3" fillId="0" borderId="0" xfId="23" applyAlignment="1">
      <alignment wrapText="1"/>
    </xf>
    <xf numFmtId="0" fontId="9" fillId="3" borderId="4" xfId="1" applyFont="1" applyFill="1" applyBorder="1" applyAlignment="1">
      <alignment vertical="center"/>
    </xf>
    <xf numFmtId="0" fontId="9" fillId="3" borderId="4" xfId="1" applyFont="1" applyFill="1" applyBorder="1"/>
    <xf numFmtId="43" fontId="9" fillId="3" borderId="4" xfId="10" applyNumberFormat="1" applyFont="1" applyFill="1" applyBorder="1" applyAlignment="1">
      <alignment horizontal="right"/>
    </xf>
    <xf numFmtId="166" fontId="9" fillId="3" borderId="4" xfId="1" applyNumberFormat="1" applyFont="1" applyFill="1" applyBorder="1"/>
    <xf numFmtId="166" fontId="21" fillId="2" borderId="4" xfId="1" applyNumberFormat="1" applyFont="1" applyFill="1" applyBorder="1" applyAlignment="1">
      <alignment vertical="top"/>
    </xf>
    <xf numFmtId="0" fontId="37" fillId="0" borderId="4" xfId="0" applyFont="1" applyBorder="1"/>
    <xf numFmtId="0" fontId="37" fillId="0" borderId="4" xfId="0" applyFont="1" applyBorder="1"/>
    <xf numFmtId="0" fontId="16" fillId="0" borderId="10" xfId="0" applyFont="1" applyBorder="1"/>
    <xf numFmtId="0" fontId="16" fillId="0" borderId="4" xfId="0" applyFont="1" applyBorder="1"/>
    <xf numFmtId="0" fontId="11" fillId="2" borderId="8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/>
    </xf>
    <xf numFmtId="0" fontId="11" fillId="2" borderId="9" xfId="1" quotePrefix="1" applyFont="1" applyFill="1" applyBorder="1" applyAlignment="1" applyProtection="1">
      <alignment horizontal="left" vertical="center"/>
      <protection locked="0"/>
    </xf>
    <xf numFmtId="0" fontId="11" fillId="2" borderId="13" xfId="1" quotePrefix="1" applyFont="1" applyFill="1" applyBorder="1" applyAlignment="1" applyProtection="1">
      <alignment horizontal="left" vertical="center"/>
      <protection locked="0"/>
    </xf>
    <xf numFmtId="0" fontId="11" fillId="2" borderId="3" xfId="1" quotePrefix="1" applyFont="1" applyFill="1" applyBorder="1" applyAlignment="1" applyProtection="1">
      <alignment horizontal="left" vertical="center"/>
      <protection locked="0"/>
    </xf>
    <xf numFmtId="0" fontId="11" fillId="7" borderId="8" xfId="1" applyFont="1" applyFill="1" applyBorder="1" applyAlignment="1">
      <alignment horizontal="center" wrapText="1"/>
    </xf>
    <xf numFmtId="0" fontId="11" fillId="7" borderId="10" xfId="1" applyFont="1" applyFill="1" applyBorder="1" applyAlignment="1">
      <alignment horizontal="center" wrapText="1"/>
    </xf>
    <xf numFmtId="0" fontId="11" fillId="4" borderId="9" xfId="1" applyFont="1" applyFill="1" applyBorder="1" applyAlignment="1">
      <alignment horizontal="center"/>
    </xf>
    <xf numFmtId="0" fontId="11" fillId="4" borderId="13" xfId="1" applyFont="1" applyFill="1" applyBorder="1" applyAlignment="1">
      <alignment horizontal="center"/>
    </xf>
    <xf numFmtId="0" fontId="11" fillId="4" borderId="3" xfId="1" applyFont="1" applyFill="1" applyBorder="1" applyAlignment="1">
      <alignment horizontal="center"/>
    </xf>
    <xf numFmtId="0" fontId="11" fillId="4" borderId="8" xfId="1" applyFont="1" applyFill="1" applyBorder="1" applyAlignment="1">
      <alignment horizontal="center" wrapText="1"/>
    </xf>
    <xf numFmtId="0" fontId="11" fillId="4" borderId="10" xfId="1" applyFont="1" applyFill="1" applyBorder="1" applyAlignment="1">
      <alignment horizontal="center" wrapText="1"/>
    </xf>
    <xf numFmtId="168" fontId="11" fillId="0" borderId="8" xfId="0" applyNumberFormat="1" applyFont="1" applyBorder="1" applyAlignment="1">
      <alignment horizontal="center" vertical="center"/>
    </xf>
    <xf numFmtId="168" fontId="11" fillId="0" borderId="6" xfId="0" applyNumberFormat="1" applyFont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top" wrapText="1"/>
    </xf>
    <xf numFmtId="0" fontId="11" fillId="2" borderId="6" xfId="1" applyFont="1" applyFill="1" applyBorder="1" applyAlignment="1">
      <alignment horizontal="center" vertical="top" wrapText="1"/>
    </xf>
    <xf numFmtId="0" fontId="10" fillId="2" borderId="0" xfId="1" applyFont="1" applyFill="1" applyAlignment="1">
      <alignment horizontal="center"/>
    </xf>
    <xf numFmtId="0" fontId="10" fillId="2" borderId="11" xfId="1" applyFont="1" applyFill="1" applyBorder="1" applyAlignment="1" applyProtection="1">
      <alignment horizontal="center"/>
      <protection locked="0"/>
    </xf>
    <xf numFmtId="0" fontId="10" fillId="2" borderId="0" xfId="1" applyFont="1" applyFill="1" applyBorder="1" applyAlignment="1" applyProtection="1">
      <alignment horizontal="center"/>
      <protection locked="0"/>
    </xf>
    <xf numFmtId="0" fontId="10" fillId="0" borderId="11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2" borderId="11" xfId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/>
    </xf>
    <xf numFmtId="0" fontId="30" fillId="0" borderId="9" xfId="0" applyFont="1" applyBorder="1"/>
    <xf numFmtId="0" fontId="30" fillId="0" borderId="13" xfId="0" applyFont="1" applyBorder="1"/>
    <xf numFmtId="0" fontId="30" fillId="0" borderId="3" xfId="0" applyFont="1" applyBorder="1"/>
    <xf numFmtId="168" fontId="37" fillId="0" borderId="8" xfId="0" applyNumberFormat="1" applyFont="1" applyFill="1" applyBorder="1" applyAlignment="1">
      <alignment horizontal="left" vertical="center"/>
    </xf>
    <xf numFmtId="168" fontId="37" fillId="0" borderId="6" xfId="0" applyNumberFormat="1" applyFont="1" applyFill="1" applyBorder="1" applyAlignment="1">
      <alignment horizontal="left" vertical="center"/>
    </xf>
    <xf numFmtId="168" fontId="37" fillId="0" borderId="8" xfId="0" applyNumberFormat="1" applyFont="1" applyBorder="1" applyAlignment="1">
      <alignment vertical="center"/>
    </xf>
    <xf numFmtId="168" fontId="37" fillId="0" borderId="6" xfId="0" applyNumberFormat="1" applyFont="1" applyBorder="1" applyAlignment="1">
      <alignment vertical="center"/>
    </xf>
    <xf numFmtId="168" fontId="37" fillId="0" borderId="8" xfId="0" applyNumberFormat="1" applyFont="1" applyBorder="1" applyAlignment="1">
      <alignment horizontal="left" vertical="center"/>
    </xf>
    <xf numFmtId="168" fontId="37" fillId="0" borderId="6" xfId="0" applyNumberFormat="1" applyFont="1" applyBorder="1" applyAlignment="1">
      <alignment horizontal="left" vertical="center"/>
    </xf>
    <xf numFmtId="168" fontId="37" fillId="0" borderId="10" xfId="0" applyNumberFormat="1" applyFont="1" applyBorder="1" applyAlignment="1">
      <alignment horizontal="left" vertical="center"/>
    </xf>
    <xf numFmtId="0" fontId="30" fillId="0" borderId="9" xfId="0" applyFont="1" applyFill="1" applyBorder="1"/>
    <xf numFmtId="0" fontId="30" fillId="0" borderId="13" xfId="0" applyFont="1" applyFill="1" applyBorder="1"/>
    <xf numFmtId="0" fontId="30" fillId="0" borderId="3" xfId="0" applyFont="1" applyFill="1" applyBorder="1"/>
    <xf numFmtId="168" fontId="30" fillId="0" borderId="9" xfId="0" applyNumberFormat="1" applyFont="1" applyBorder="1" applyAlignment="1">
      <alignment horizontal="center"/>
    </xf>
    <xf numFmtId="168" fontId="30" fillId="0" borderId="13" xfId="0" applyNumberFormat="1" applyFont="1" applyBorder="1" applyAlignment="1">
      <alignment horizontal="center"/>
    </xf>
    <xf numFmtId="168" fontId="30" fillId="0" borderId="3" xfId="0" applyNumberFormat="1" applyFont="1" applyBorder="1" applyAlignment="1">
      <alignment horizontal="center"/>
    </xf>
    <xf numFmtId="0" fontId="11" fillId="2" borderId="11" xfId="1" applyFont="1" applyFill="1" applyBorder="1" applyAlignment="1" applyProtection="1">
      <alignment horizontal="center"/>
      <protection locked="0"/>
    </xf>
    <xf numFmtId="0" fontId="11" fillId="2" borderId="0" xfId="1" applyFont="1" applyFill="1" applyBorder="1" applyAlignment="1" applyProtection="1">
      <alignment horizontal="center"/>
      <protection locked="0"/>
    </xf>
    <xf numFmtId="0" fontId="11" fillId="2" borderId="11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30" fillId="8" borderId="9" xfId="0" applyFont="1" applyFill="1" applyBorder="1"/>
    <xf numFmtId="0" fontId="30" fillId="8" borderId="13" xfId="0" applyFont="1" applyFill="1" applyBorder="1"/>
    <xf numFmtId="0" fontId="30" fillId="8" borderId="3" xfId="0" applyFont="1" applyFill="1" applyBorder="1"/>
    <xf numFmtId="0" fontId="30" fillId="8" borderId="8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horizontal="center" vertical="center" wrapText="1"/>
    </xf>
    <xf numFmtId="0" fontId="30" fillId="8" borderId="10" xfId="0" applyFont="1" applyFill="1" applyBorder="1" applyAlignment="1">
      <alignment horizontal="center" vertical="center" wrapText="1"/>
    </xf>
    <xf numFmtId="0" fontId="30" fillId="8" borderId="8" xfId="0" applyFont="1" applyFill="1" applyBorder="1" applyAlignment="1">
      <alignment horizontal="center" vertical="center"/>
    </xf>
    <xf numFmtId="0" fontId="30" fillId="8" borderId="10" xfId="0" applyFont="1" applyFill="1" applyBorder="1" applyAlignment="1">
      <alignment horizontal="center" vertical="center"/>
    </xf>
    <xf numFmtId="0" fontId="38" fillId="4" borderId="4" xfId="0" applyFont="1" applyFill="1" applyBorder="1" applyAlignment="1">
      <alignment horizontal="center" vertical="center" wrapText="1"/>
    </xf>
    <xf numFmtId="0" fontId="38" fillId="4" borderId="4" xfId="0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34" fillId="0" borderId="9" xfId="0" applyFont="1" applyBorder="1" applyAlignment="1">
      <alignment horizontal="center"/>
    </xf>
    <xf numFmtId="0" fontId="34" fillId="0" borderId="3" xfId="0" applyFont="1" applyBorder="1" applyAlignment="1">
      <alignment horizontal="center"/>
    </xf>
    <xf numFmtId="0" fontId="29" fillId="4" borderId="8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0" fontId="29" fillId="4" borderId="10" xfId="0" applyFont="1" applyFill="1" applyBorder="1" applyAlignment="1">
      <alignment horizontal="center" vertical="center"/>
    </xf>
    <xf numFmtId="0" fontId="29" fillId="4" borderId="8" xfId="0" applyFont="1" applyFill="1" applyBorder="1" applyAlignment="1">
      <alignment horizontal="center" vertical="center" wrapText="1"/>
    </xf>
    <xf numFmtId="0" fontId="29" fillId="4" borderId="6" xfId="0" applyFont="1" applyFill="1" applyBorder="1" applyAlignment="1">
      <alignment horizontal="center" vertical="center" wrapText="1"/>
    </xf>
    <xf numFmtId="0" fontId="29" fillId="4" borderId="10" xfId="0" applyFont="1" applyFill="1" applyBorder="1" applyAlignment="1">
      <alignment horizontal="center" vertical="center" wrapText="1"/>
    </xf>
    <xf numFmtId="0" fontId="29" fillId="4" borderId="9" xfId="0" applyFont="1" applyFill="1" applyBorder="1" applyAlignment="1">
      <alignment horizontal="center" vertical="center"/>
    </xf>
    <xf numFmtId="0" fontId="29" fillId="4" borderId="13" xfId="0" applyFont="1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/>
    </xf>
    <xf numFmtId="0" fontId="29" fillId="4" borderId="9" xfId="0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/>
    </xf>
    <xf numFmtId="0" fontId="9" fillId="4" borderId="4" xfId="1" applyFont="1" applyFill="1" applyBorder="1" applyAlignment="1">
      <alignment horizontal="center" vertical="center" wrapText="1"/>
    </xf>
    <xf numFmtId="0" fontId="19" fillId="4" borderId="4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/>
    </xf>
    <xf numFmtId="0" fontId="15" fillId="4" borderId="8" xfId="1" applyFont="1" applyFill="1" applyBorder="1" applyAlignment="1">
      <alignment horizontal="center" vertical="center"/>
    </xf>
    <xf numFmtId="0" fontId="15" fillId="4" borderId="6" xfId="1" applyFont="1" applyFill="1" applyBorder="1" applyAlignment="1">
      <alignment horizontal="center" vertical="center"/>
    </xf>
    <xf numFmtId="0" fontId="15" fillId="4" borderId="10" xfId="1" applyFont="1" applyFill="1" applyBorder="1" applyAlignment="1">
      <alignment horizontal="center" vertical="center"/>
    </xf>
    <xf numFmtId="0" fontId="12" fillId="4" borderId="8" xfId="1" applyFont="1" applyFill="1" applyBorder="1" applyAlignment="1">
      <alignment horizontal="center" vertical="center"/>
    </xf>
    <xf numFmtId="0" fontId="12" fillId="4" borderId="6" xfId="1" applyFont="1" applyFill="1" applyBorder="1" applyAlignment="1">
      <alignment horizontal="center" vertical="center"/>
    </xf>
    <xf numFmtId="0" fontId="12" fillId="4" borderId="10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top"/>
    </xf>
    <xf numFmtId="0" fontId="17" fillId="2" borderId="3" xfId="1" applyFont="1" applyFill="1" applyBorder="1" applyAlignment="1">
      <alignment horizontal="center" vertical="top"/>
    </xf>
    <xf numFmtId="0" fontId="12" fillId="2" borderId="9" xfId="1" applyFont="1" applyFill="1" applyBorder="1" applyAlignment="1">
      <alignment horizontal="left" vertical="top"/>
    </xf>
    <xf numFmtId="0" fontId="12" fillId="2" borderId="3" xfId="1" applyFont="1" applyFill="1" applyBorder="1" applyAlignment="1">
      <alignment horizontal="left" vertical="top"/>
    </xf>
    <xf numFmtId="0" fontId="12" fillId="2" borderId="0" xfId="1" applyFont="1" applyFill="1" applyAlignment="1">
      <alignment horizontal="center" wrapText="1"/>
    </xf>
    <xf numFmtId="0" fontId="15" fillId="4" borderId="18" xfId="1" applyFont="1" applyFill="1" applyBorder="1" applyAlignment="1">
      <alignment horizontal="center" vertical="center"/>
    </xf>
    <xf numFmtId="0" fontId="15" fillId="4" borderId="17" xfId="1" applyFont="1" applyFill="1" applyBorder="1" applyAlignment="1">
      <alignment horizontal="center" vertical="center"/>
    </xf>
    <xf numFmtId="0" fontId="15" fillId="4" borderId="16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 wrapText="1"/>
    </xf>
    <xf numFmtId="0" fontId="19" fillId="4" borderId="10" xfId="1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10" xfId="1" applyFont="1" applyFill="1" applyBorder="1" applyAlignment="1">
      <alignment horizontal="center" vertical="center" wrapText="1"/>
    </xf>
    <xf numFmtId="49" fontId="42" fillId="0" borderId="4" xfId="0" applyNumberFormat="1" applyFont="1" applyBorder="1" applyAlignment="1">
      <alignment horizontal="center" vertical="center" wrapText="1"/>
    </xf>
    <xf numFmtId="0" fontId="37" fillId="0" borderId="4" xfId="0" applyFont="1" applyBorder="1"/>
    <xf numFmtId="171" fontId="42" fillId="0" borderId="4" xfId="0" applyNumberFormat="1" applyFont="1" applyBorder="1" applyAlignment="1">
      <alignment horizontal="right" vertical="center" wrapText="1"/>
    </xf>
    <xf numFmtId="49" fontId="42" fillId="0" borderId="4" xfId="0" applyNumberFormat="1" applyFont="1" applyBorder="1" applyAlignment="1">
      <alignment horizontal="left" vertical="center" wrapText="1"/>
    </xf>
    <xf numFmtId="0" fontId="31" fillId="4" borderId="4" xfId="23" applyFont="1" applyFill="1" applyBorder="1" applyAlignment="1">
      <alignment horizontal="center" vertical="center"/>
    </xf>
    <xf numFmtId="0" fontId="31" fillId="4" borderId="4" xfId="23" applyFont="1" applyFill="1" applyBorder="1" applyAlignment="1">
      <alignment horizontal="center" vertical="center" wrapText="1"/>
    </xf>
    <xf numFmtId="44" fontId="31" fillId="4" borderId="4" xfId="21" applyFont="1" applyFill="1" applyBorder="1" applyAlignment="1">
      <alignment horizontal="center" vertical="center" wrapText="1"/>
    </xf>
    <xf numFmtId="0" fontId="31" fillId="4" borderId="8" xfId="23" applyFont="1" applyFill="1" applyBorder="1" applyAlignment="1">
      <alignment horizontal="center" vertical="center" wrapText="1"/>
    </xf>
    <xf numFmtId="0" fontId="31" fillId="4" borderId="6" xfId="23" applyFont="1" applyFill="1" applyBorder="1" applyAlignment="1">
      <alignment horizontal="center" vertical="center" wrapText="1"/>
    </xf>
    <xf numFmtId="0" fontId="31" fillId="4" borderId="8" xfId="23" applyFont="1" applyFill="1" applyBorder="1" applyAlignment="1">
      <alignment horizontal="center" vertical="center"/>
    </xf>
    <xf numFmtId="0" fontId="31" fillId="4" borderId="6" xfId="23" applyFont="1" applyFill="1" applyBorder="1" applyAlignment="1">
      <alignment horizontal="center" vertical="center"/>
    </xf>
    <xf numFmtId="0" fontId="31" fillId="4" borderId="9" xfId="23" applyFont="1" applyFill="1" applyBorder="1" applyAlignment="1">
      <alignment horizontal="center" vertical="center"/>
    </xf>
    <xf numFmtId="0" fontId="31" fillId="4" borderId="13" xfId="23" applyFont="1" applyFill="1" applyBorder="1" applyAlignment="1">
      <alignment horizontal="center" vertical="center"/>
    </xf>
    <xf numFmtId="0" fontId="31" fillId="4" borderId="3" xfId="23" applyFont="1" applyFill="1" applyBorder="1" applyAlignment="1">
      <alignment horizontal="center" vertical="center"/>
    </xf>
    <xf numFmtId="0" fontId="31" fillId="4" borderId="9" xfId="23" applyNumberFormat="1" applyFont="1" applyFill="1" applyBorder="1" applyAlignment="1">
      <alignment horizontal="center" vertical="center"/>
    </xf>
    <xf numFmtId="0" fontId="31" fillId="4" borderId="3" xfId="23" applyNumberFormat="1" applyFont="1" applyFill="1" applyBorder="1" applyAlignment="1">
      <alignment horizontal="center" vertical="center"/>
    </xf>
    <xf numFmtId="0" fontId="31" fillId="4" borderId="8" xfId="23" applyNumberFormat="1" applyFont="1" applyFill="1" applyBorder="1" applyAlignment="1">
      <alignment horizontal="center" vertical="center" wrapText="1"/>
    </xf>
    <xf numFmtId="0" fontId="9" fillId="3" borderId="11" xfId="1" applyFont="1" applyFill="1" applyBorder="1" applyAlignment="1">
      <alignment horizontal="center" vertical="center"/>
    </xf>
    <xf numFmtId="0" fontId="9" fillId="3" borderId="12" xfId="1" applyFont="1" applyFill="1" applyBorder="1" applyAlignment="1">
      <alignment horizontal="center" vertical="center"/>
    </xf>
    <xf numFmtId="0" fontId="9" fillId="6" borderId="23" xfId="1" applyFont="1" applyFill="1" applyBorder="1" applyAlignment="1">
      <alignment horizontal="center" vertical="center" wrapText="1"/>
    </xf>
    <xf numFmtId="0" fontId="9" fillId="6" borderId="24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horizontal="right" vertical="center"/>
    </xf>
    <xf numFmtId="0" fontId="9" fillId="6" borderId="19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0" xfId="1" applyFill="1" applyAlignment="1">
      <alignment horizontal="center"/>
    </xf>
    <xf numFmtId="167" fontId="25" fillId="2" borderId="0" xfId="1" applyNumberFormat="1" applyFont="1" applyFill="1" applyAlignment="1">
      <alignment horizontal="justify" vertical="center" wrapText="1"/>
    </xf>
    <xf numFmtId="0" fontId="11" fillId="2" borderId="0" xfId="1" applyFont="1" applyFill="1" applyAlignment="1">
      <alignment horizontal="center" vertical="center" wrapText="1"/>
    </xf>
    <xf numFmtId="0" fontId="14" fillId="5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5" borderId="0" xfId="0" applyFont="1" applyFill="1" applyAlignment="1">
      <alignment horizontal="center"/>
    </xf>
    <xf numFmtId="2" fontId="43" fillId="0" borderId="25" xfId="0" applyNumberFormat="1" applyFont="1" applyBorder="1" applyAlignment="1">
      <alignment horizontal="left" vertical="top" wrapText="1"/>
    </xf>
    <xf numFmtId="49" fontId="43" fillId="0" borderId="25" xfId="0" applyNumberFormat="1" applyFont="1" applyBorder="1" applyAlignment="1">
      <alignment horizontal="left" vertical="top" wrapText="1"/>
    </xf>
    <xf numFmtId="39" fontId="43" fillId="0" borderId="25" xfId="0" applyNumberFormat="1" applyFont="1" applyBorder="1" applyAlignment="1">
      <alignment horizontal="center" vertical="top" wrapText="1"/>
    </xf>
    <xf numFmtId="39" fontId="43" fillId="0" borderId="25" xfId="0" applyNumberFormat="1" applyFont="1" applyBorder="1" applyAlignment="1">
      <alignment horizontal="left" vertical="top" wrapText="1"/>
    </xf>
    <xf numFmtId="49" fontId="42" fillId="0" borderId="9" xfId="0" applyNumberFormat="1" applyFont="1" applyBorder="1" applyAlignment="1">
      <alignment horizontal="left" vertical="center" wrapText="1"/>
    </xf>
    <xf numFmtId="49" fontId="42" fillId="0" borderId="13" xfId="0" applyNumberFormat="1" applyFont="1" applyBorder="1" applyAlignment="1">
      <alignment horizontal="left" vertical="center" wrapText="1"/>
    </xf>
    <xf numFmtId="49" fontId="42" fillId="0" borderId="3" xfId="0" applyNumberFormat="1" applyFont="1" applyBorder="1" applyAlignment="1">
      <alignment horizontal="left" vertical="center" wrapText="1"/>
    </xf>
    <xf numFmtId="49" fontId="44" fillId="0" borderId="0" xfId="0" applyNumberFormat="1" applyFont="1" applyBorder="1" applyAlignment="1">
      <alignment horizontal="left" vertical="center" wrapText="1"/>
    </xf>
    <xf numFmtId="0" fontId="37" fillId="0" borderId="0" xfId="0" applyFont="1" applyBorder="1"/>
    <xf numFmtId="2" fontId="43" fillId="0" borderId="26" xfId="0" applyNumberFormat="1" applyFont="1" applyBorder="1" applyAlignment="1">
      <alignment horizontal="left" vertical="top" wrapText="1"/>
    </xf>
    <xf numFmtId="49" fontId="43" fillId="0" borderId="26" xfId="0" applyNumberFormat="1" applyFont="1" applyBorder="1" applyAlignment="1">
      <alignment horizontal="left" vertical="top" wrapText="1"/>
    </xf>
    <xf numFmtId="39" fontId="43" fillId="0" borderId="26" xfId="0" applyNumberFormat="1" applyFont="1" applyBorder="1" applyAlignment="1">
      <alignment horizontal="center" vertical="top" wrapText="1"/>
    </xf>
    <xf numFmtId="39" fontId="43" fillId="0" borderId="26" xfId="0" applyNumberFormat="1" applyFont="1" applyBorder="1" applyAlignment="1">
      <alignment horizontal="left" vertical="top" wrapText="1"/>
    </xf>
    <xf numFmtId="49" fontId="44" fillId="0" borderId="4" xfId="0" applyNumberFormat="1" applyFont="1" applyBorder="1" applyAlignment="1">
      <alignment horizontal="left" vertical="center" wrapText="1"/>
    </xf>
    <xf numFmtId="49" fontId="42" fillId="0" borderId="27" xfId="0" applyNumberFormat="1" applyFont="1" applyBorder="1" applyAlignment="1">
      <alignment horizontal="left" vertical="center" wrapText="1"/>
    </xf>
    <xf numFmtId="49" fontId="42" fillId="0" borderId="28" xfId="0" applyNumberFormat="1" applyFont="1" applyBorder="1" applyAlignment="1">
      <alignment horizontal="left" vertical="center" wrapText="1"/>
    </xf>
    <xf numFmtId="49" fontId="42" fillId="0" borderId="29" xfId="0" applyNumberFormat="1" applyFont="1" applyBorder="1" applyAlignment="1">
      <alignment horizontal="left" vertical="center" wrapText="1"/>
    </xf>
    <xf numFmtId="44" fontId="43" fillId="0" borderId="26" xfId="21" applyFont="1" applyBorder="1" applyAlignment="1">
      <alignment horizontal="right" vertical="top" wrapText="1"/>
    </xf>
    <xf numFmtId="44" fontId="43" fillId="0" borderId="25" xfId="21" applyFont="1" applyBorder="1" applyAlignment="1">
      <alignment horizontal="right" vertical="top" wrapText="1"/>
    </xf>
    <xf numFmtId="44" fontId="43" fillId="0" borderId="25" xfId="21" applyFont="1" applyBorder="1" applyAlignment="1">
      <alignment horizontal="left" vertical="top" wrapText="1"/>
    </xf>
    <xf numFmtId="44" fontId="43" fillId="0" borderId="26" xfId="21" applyFont="1" applyBorder="1" applyAlignment="1">
      <alignment horizontal="left" vertical="top" wrapText="1"/>
    </xf>
    <xf numFmtId="0" fontId="37" fillId="0" borderId="25" xfId="0" applyNumberFormat="1" applyFont="1" applyBorder="1" applyAlignment="1" applyProtection="1"/>
    <xf numFmtId="0" fontId="31" fillId="4" borderId="6" xfId="23" applyNumberFormat="1" applyFont="1" applyFill="1" applyBorder="1" applyAlignment="1">
      <alignment horizontal="center" vertical="center" wrapText="1"/>
    </xf>
    <xf numFmtId="0" fontId="31" fillId="4" borderId="8" xfId="23" applyFont="1" applyFill="1" applyBorder="1" applyAlignment="1">
      <alignment horizontal="centerContinuous" vertical="center" wrapText="1"/>
    </xf>
    <xf numFmtId="0" fontId="31" fillId="4" borderId="8" xfId="23" applyFont="1" applyFill="1" applyBorder="1" applyAlignment="1">
      <alignment horizontal="centerContinuous" vertical="center"/>
    </xf>
    <xf numFmtId="0" fontId="3" fillId="0" borderId="4" xfId="23" applyBorder="1"/>
    <xf numFmtId="0" fontId="3" fillId="0" borderId="4" xfId="23" applyNumberFormat="1" applyBorder="1"/>
    <xf numFmtId="44" fontId="3" fillId="0" borderId="0" xfId="21" applyFont="1" applyAlignment="1">
      <alignment horizontal="centerContinuous"/>
    </xf>
    <xf numFmtId="44" fontId="31" fillId="4" borderId="9" xfId="21" applyFont="1" applyFill="1" applyBorder="1" applyAlignment="1">
      <alignment horizontal="center" vertical="center"/>
    </xf>
    <xf numFmtId="44" fontId="31" fillId="4" borderId="13" xfId="21" applyFont="1" applyFill="1" applyBorder="1" applyAlignment="1">
      <alignment horizontal="center" vertical="center"/>
    </xf>
    <xf numFmtId="44" fontId="31" fillId="4" borderId="3" xfId="21" applyFont="1" applyFill="1" applyBorder="1" applyAlignment="1">
      <alignment horizontal="center" vertical="center"/>
    </xf>
    <xf numFmtId="44" fontId="31" fillId="4" borderId="8" xfId="21" applyFont="1" applyFill="1" applyBorder="1" applyAlignment="1">
      <alignment horizontal="center" vertical="center" wrapText="1"/>
    </xf>
    <xf numFmtId="44" fontId="31" fillId="4" borderId="6" xfId="21" applyFont="1" applyFill="1" applyBorder="1" applyAlignment="1">
      <alignment horizontal="center" vertical="center" wrapText="1"/>
    </xf>
    <xf numFmtId="44" fontId="32" fillId="0" borderId="4" xfId="21" applyFont="1" applyBorder="1" applyAlignment="1">
      <alignment horizontal="left" vertical="center"/>
    </xf>
    <xf numFmtId="44" fontId="3" fillId="0" borderId="0" xfId="21" applyFont="1"/>
    <xf numFmtId="0" fontId="29" fillId="0" borderId="9" xfId="23" applyFont="1" applyBorder="1" applyAlignment="1">
      <alignment horizontal="right"/>
    </xf>
    <xf numFmtId="0" fontId="29" fillId="0" borderId="13" xfId="23" applyFont="1" applyBorder="1" applyAlignment="1">
      <alignment horizontal="right"/>
    </xf>
    <xf numFmtId="0" fontId="29" fillId="0" borderId="3" xfId="23" applyFont="1" applyBorder="1" applyAlignment="1">
      <alignment horizontal="right"/>
    </xf>
    <xf numFmtId="44" fontId="29" fillId="0" borderId="4" xfId="21" applyFont="1" applyBorder="1"/>
  </cellXfs>
  <cellStyles count="28">
    <cellStyle name="Millares" xfId="10" builtinId="3"/>
    <cellStyle name="Millares 2" xfId="3" xr:uid="{00000000-0005-0000-0000-000001000000}"/>
    <cellStyle name="Millares 2 2" xfId="7" xr:uid="{00000000-0005-0000-0000-000002000000}"/>
    <cellStyle name="Millares 2 3" xfId="16" xr:uid="{00000000-0005-0000-0000-000003000000}"/>
    <cellStyle name="Millares 3" xfId="20" xr:uid="{00000000-0005-0000-0000-000004000000}"/>
    <cellStyle name="Millares 4" xfId="14" xr:uid="{00000000-0005-0000-0000-000005000000}"/>
    <cellStyle name="Moneda" xfId="21" builtinId="4"/>
    <cellStyle name="Moneda 2" xfId="2" xr:uid="{00000000-0005-0000-0000-000007000000}"/>
    <cellStyle name="Moneda 3" xfId="26" xr:uid="{00000000-0005-0000-0000-000045000000}"/>
    <cellStyle name="Moneda 4" xfId="27" xr:uid="{00000000-0005-0000-0000-000047000000}"/>
    <cellStyle name="Normal" xfId="0" builtinId="0"/>
    <cellStyle name="Normal 10" xfId="24" xr:uid="{00000000-0005-0000-0000-000009000000}"/>
    <cellStyle name="Normal 11" xfId="25" xr:uid="{00000000-0005-0000-0000-000046000000}"/>
    <cellStyle name="Normal 2" xfId="1" xr:uid="{00000000-0005-0000-0000-00000A000000}"/>
    <cellStyle name="Normal 3" xfId="4" xr:uid="{00000000-0005-0000-0000-00000B000000}"/>
    <cellStyle name="Normal 4" xfId="8" xr:uid="{00000000-0005-0000-0000-00000C000000}"/>
    <cellStyle name="Normal 4 2" xfId="12" xr:uid="{00000000-0005-0000-0000-00000D000000}"/>
    <cellStyle name="Normal 5" xfId="9" xr:uid="{00000000-0005-0000-0000-00000E000000}"/>
    <cellStyle name="Normal 5 2" xfId="11" xr:uid="{00000000-0005-0000-0000-00000F000000}"/>
    <cellStyle name="Normal 5 2 2" xfId="15" xr:uid="{00000000-0005-0000-0000-000010000000}"/>
    <cellStyle name="Normal 5 3" xfId="13" xr:uid="{00000000-0005-0000-0000-000011000000}"/>
    <cellStyle name="Normal 6" xfId="17" xr:uid="{00000000-0005-0000-0000-000012000000}"/>
    <cellStyle name="Normal 7" xfId="19" xr:uid="{00000000-0005-0000-0000-000013000000}"/>
    <cellStyle name="Normal 8" xfId="22" xr:uid="{00000000-0005-0000-0000-000014000000}"/>
    <cellStyle name="Normal 9" xfId="23" xr:uid="{00000000-0005-0000-0000-000015000000}"/>
    <cellStyle name="Normal_FORMATO CONTROL DE OBRA POR CONTRATO" xfId="6" xr:uid="{00000000-0005-0000-0000-000016000000}"/>
    <cellStyle name="Porcentaje 2" xfId="18" xr:uid="{00000000-0005-0000-0000-000017000000}"/>
    <cellStyle name="Porcentual 2" xfId="5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externalLink" Target="externalLinks/externalLink2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externalLink" Target="externalLinks/externalLink4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687919</xdr:colOff>
      <xdr:row>1</xdr:row>
      <xdr:rowOff>195791</xdr:rowOff>
    </xdr:from>
    <xdr:to>
      <xdr:col>18</xdr:col>
      <xdr:colOff>1084794</xdr:colOff>
      <xdr:row>3</xdr:row>
      <xdr:rowOff>33865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2955252" y="418041"/>
          <a:ext cx="1561042" cy="547157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0</xdr:row>
      <xdr:rowOff>0</xdr:rowOff>
    </xdr:from>
    <xdr:to>
      <xdr:col>15</xdr:col>
      <xdr:colOff>0</xdr:colOff>
      <xdr:row>3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2532975" y="0"/>
          <a:ext cx="1355725" cy="590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ANEXO 2.1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esktop\Nueva%20carpeta\FORM_AYUN_-2DO_TRIM_2017%20BALANC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2.2 PART(N)"/>
      <sheetName val="ANEXO 2.3 INGGEST"/>
      <sheetName val="ANEXO 2.4 PART (RESUMEN)"/>
      <sheetName val="ANEXO 2.5 ING.(RESUMEN)"/>
      <sheetName val="ANEXO 2.6 RESUMEN FONDOIII"/>
      <sheetName val="ANEXO 2.7 RESUMEN FONDOIV"/>
      <sheetName val="ANEXO 2.8FORT INV4"/>
      <sheetName val="ANEXO 2.10 RTRANS"/>
      <sheetName val="ANEXO 2.11 FORTASEG"/>
      <sheetName val="ANEXO 2.12 ADEPART REM"/>
      <sheetName val="ANEXO 2.14 ISR"/>
      <sheetName val="ANEXO 2.15 APAUR."/>
      <sheetName val="ANEXO 2.16 CULTURA"/>
      <sheetName val="ANEXO 2.17 PROG INFRA"/>
      <sheetName val="ANEXO 2.18 HIDRO"/>
      <sheetName val="ANEXO 2.19 FORT. FINAN"/>
      <sheetName val="ANEXO 2.20 FORTALECE"/>
      <sheetName val="ANEXO 2.20 FISE"/>
      <sheetName val="ANEXO 2.21 PDR"/>
      <sheetName val="ANEXO 3"/>
      <sheetName val="ANEXO 4.9 ACCXCONTRATO"/>
      <sheetName val="ACCCONVENIDAS 4.B"/>
      <sheetName val="ANEXO 8 CUADRO DE FIRMAS"/>
    </sheetNames>
    <sheetDataSet>
      <sheetData sheetId="0">
        <row r="2">
          <cell r="A2" t="str">
            <v>INFORME DE AUTOEVALUACIÓN TRIMESTRAL DEL PERÍODO DEL  1 DE ENERO AL 30 DE JUNIO DE 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FF0000"/>
    <pageSetUpPr fitToPage="1"/>
  </sheetPr>
  <dimension ref="A1:AU160"/>
  <sheetViews>
    <sheetView view="pageBreakPreview" topLeftCell="A28" zoomScale="70" zoomScaleNormal="80" zoomScaleSheetLayoutView="70" workbookViewId="0">
      <selection activeCell="C20" sqref="C20"/>
    </sheetView>
  </sheetViews>
  <sheetFormatPr baseColWidth="10" defaultColWidth="11.42578125" defaultRowHeight="12.75" x14ac:dyDescent="0.2"/>
  <cols>
    <col min="1" max="1" width="39.7109375" style="174" customWidth="1"/>
    <col min="2" max="2" width="20.7109375" style="218" customWidth="1"/>
    <col min="3" max="3" width="22.140625" style="174" customWidth="1"/>
    <col min="4" max="4" width="23" style="174" customWidth="1"/>
    <col min="5" max="5" width="21.7109375" style="174" customWidth="1"/>
    <col min="6" max="6" width="22.85546875" style="174" customWidth="1"/>
    <col min="7" max="7" width="23.5703125" style="174" customWidth="1"/>
    <col min="8" max="8" width="21.140625" style="174" customWidth="1"/>
    <col min="9" max="9" width="21.28515625" style="174" customWidth="1"/>
    <col min="10" max="10" width="17" style="174" customWidth="1"/>
    <col min="11" max="11" width="22.7109375" style="33" customWidth="1"/>
    <col min="12" max="12" width="23.140625" style="174" customWidth="1"/>
    <col min="13" max="13" width="22.5703125" style="174" customWidth="1"/>
    <col min="14" max="15" width="21.42578125" style="174" customWidth="1"/>
    <col min="16" max="16" width="22.42578125" style="174" customWidth="1"/>
    <col min="17" max="17" width="20.5703125" style="174" customWidth="1"/>
    <col min="18" max="18" width="17.42578125" style="174" customWidth="1"/>
    <col min="19" max="19" width="21" style="33" customWidth="1"/>
    <col min="20" max="20" width="16" style="174" bestFit="1" customWidth="1"/>
    <col min="21" max="16384" width="11.42578125" style="174"/>
  </cols>
  <sheetData>
    <row r="1" spans="1:47" ht="20.25" x14ac:dyDescent="0.3">
      <c r="A1" s="341"/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</row>
    <row r="2" spans="1:47" ht="20.25" x14ac:dyDescent="0.3">
      <c r="A2" s="346" t="s">
        <v>1399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</row>
    <row r="3" spans="1:47" ht="20.25" x14ac:dyDescent="0.3">
      <c r="A3" s="342" t="s">
        <v>112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</row>
    <row r="4" spans="1:47" ht="20.25" x14ac:dyDescent="0.3">
      <c r="A4" s="344" t="s">
        <v>130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</row>
    <row r="5" spans="1:47" ht="20.25" x14ac:dyDescent="0.3">
      <c r="A5" s="346" t="s">
        <v>99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</row>
    <row r="6" spans="1:47" ht="15.75" x14ac:dyDescent="0.25">
      <c r="A6" s="13"/>
      <c r="B6" s="214"/>
      <c r="C6" s="12"/>
      <c r="D6" s="12"/>
      <c r="E6" s="12"/>
      <c r="F6" s="12"/>
      <c r="G6" s="12"/>
      <c r="H6" s="12"/>
      <c r="I6" s="12"/>
      <c r="J6" s="12"/>
      <c r="K6" s="168"/>
      <c r="L6" s="12"/>
      <c r="M6" s="12"/>
      <c r="N6" s="12"/>
      <c r="O6" s="175"/>
      <c r="P6" s="175"/>
      <c r="Q6" s="175"/>
      <c r="R6" s="175"/>
      <c r="S6" s="176"/>
    </row>
    <row r="7" spans="1:47" s="243" customFormat="1" ht="18" x14ac:dyDescent="0.25">
      <c r="A7" s="327" t="s">
        <v>217</v>
      </c>
      <c r="B7" s="328"/>
      <c r="C7" s="329"/>
      <c r="D7" s="239">
        <f>D27+D34+D36+D41+D43+D74</f>
        <v>396034175.62</v>
      </c>
      <c r="E7" s="240"/>
      <c r="F7" s="240"/>
      <c r="G7" s="241"/>
      <c r="H7" s="241"/>
      <c r="I7" s="241"/>
      <c r="J7" s="241"/>
      <c r="K7" s="242"/>
      <c r="L7" s="241"/>
      <c r="M7" s="241"/>
      <c r="N7" s="241"/>
      <c r="O7" s="241"/>
      <c r="P7" s="241"/>
      <c r="Q7" s="241"/>
      <c r="R7" s="241"/>
      <c r="S7" s="242"/>
    </row>
    <row r="8" spans="1:47" s="243" customFormat="1" ht="18" x14ac:dyDescent="0.25">
      <c r="A8" s="326" t="s">
        <v>4</v>
      </c>
      <c r="B8" s="333" t="s">
        <v>89</v>
      </c>
      <c r="C8" s="333"/>
      <c r="D8" s="333"/>
      <c r="E8" s="333"/>
      <c r="F8" s="333"/>
      <c r="G8" s="333"/>
      <c r="H8" s="333"/>
      <c r="I8" s="333"/>
      <c r="J8" s="333"/>
      <c r="K8" s="334"/>
      <c r="L8" s="332" t="s">
        <v>88</v>
      </c>
      <c r="M8" s="333"/>
      <c r="N8" s="333"/>
      <c r="O8" s="333"/>
      <c r="P8" s="333"/>
      <c r="Q8" s="333"/>
      <c r="R8" s="333"/>
      <c r="S8" s="334"/>
    </row>
    <row r="9" spans="1:47" s="243" customFormat="1" ht="18" x14ac:dyDescent="0.25">
      <c r="A9" s="326"/>
      <c r="B9" s="244"/>
      <c r="C9" s="245"/>
      <c r="D9" s="332" t="s">
        <v>13</v>
      </c>
      <c r="E9" s="333"/>
      <c r="F9" s="333"/>
      <c r="G9" s="333"/>
      <c r="H9" s="333"/>
      <c r="I9" s="333"/>
      <c r="J9" s="333"/>
      <c r="K9" s="334"/>
      <c r="L9" s="332" t="s">
        <v>13</v>
      </c>
      <c r="M9" s="333"/>
      <c r="N9" s="333"/>
      <c r="O9" s="333"/>
      <c r="P9" s="333"/>
      <c r="Q9" s="333"/>
      <c r="R9" s="333"/>
      <c r="S9" s="334"/>
    </row>
    <row r="10" spans="1:47" s="243" customFormat="1" ht="18" x14ac:dyDescent="0.25">
      <c r="A10" s="326"/>
      <c r="B10" s="246"/>
      <c r="C10" s="247"/>
      <c r="D10" s="247">
        <v>1</v>
      </c>
      <c r="E10" s="247">
        <v>2</v>
      </c>
      <c r="F10" s="247">
        <v>3</v>
      </c>
      <c r="G10" s="248">
        <v>4</v>
      </c>
      <c r="H10" s="330" t="s">
        <v>81</v>
      </c>
      <c r="I10" s="330" t="s">
        <v>82</v>
      </c>
      <c r="J10" s="330" t="s">
        <v>83</v>
      </c>
      <c r="K10" s="330" t="s">
        <v>84</v>
      </c>
      <c r="L10" s="249">
        <v>5</v>
      </c>
      <c r="M10" s="249">
        <v>6</v>
      </c>
      <c r="N10" s="249">
        <v>7</v>
      </c>
      <c r="O10" s="249">
        <v>8</v>
      </c>
      <c r="P10" s="335" t="s">
        <v>31</v>
      </c>
      <c r="Q10" s="335" t="s">
        <v>30</v>
      </c>
      <c r="R10" s="335" t="s">
        <v>32</v>
      </c>
      <c r="S10" s="330" t="s">
        <v>349</v>
      </c>
    </row>
    <row r="11" spans="1:47" s="243" customFormat="1" ht="18" x14ac:dyDescent="0.25">
      <c r="A11" s="326"/>
      <c r="B11" s="246"/>
      <c r="C11" s="247" t="s">
        <v>113</v>
      </c>
      <c r="D11" s="249" t="s">
        <v>12</v>
      </c>
      <c r="E11" s="249" t="s">
        <v>11</v>
      </c>
      <c r="F11" s="249" t="s">
        <v>6</v>
      </c>
      <c r="G11" s="249" t="s">
        <v>10</v>
      </c>
      <c r="H11" s="331"/>
      <c r="I11" s="331"/>
      <c r="J11" s="331"/>
      <c r="K11" s="331"/>
      <c r="L11" s="249" t="s">
        <v>12</v>
      </c>
      <c r="M11" s="249" t="s">
        <v>11</v>
      </c>
      <c r="N11" s="249" t="s">
        <v>6</v>
      </c>
      <c r="O11" s="249" t="s">
        <v>10</v>
      </c>
      <c r="P11" s="336"/>
      <c r="Q11" s="336"/>
      <c r="R11" s="336"/>
      <c r="S11" s="331"/>
    </row>
    <row r="12" spans="1:47" s="150" customFormat="1" ht="18" x14ac:dyDescent="0.25">
      <c r="A12" s="337" t="s">
        <v>23</v>
      </c>
      <c r="B12" s="250" t="s">
        <v>444</v>
      </c>
      <c r="C12" s="251">
        <v>185650908.24999997</v>
      </c>
      <c r="D12" s="251">
        <v>178065647.34999999</v>
      </c>
      <c r="E12" s="251">
        <v>168371489.09999999</v>
      </c>
      <c r="F12" s="251">
        <v>144878972.94999999</v>
      </c>
      <c r="G12" s="251">
        <v>144878972.94999999</v>
      </c>
      <c r="H12" s="251">
        <v>9694158.2499999981</v>
      </c>
      <c r="I12" s="251">
        <v>23492516.149999999</v>
      </c>
      <c r="J12" s="251">
        <v>0</v>
      </c>
      <c r="K12" s="252">
        <v>33186674.399999999</v>
      </c>
      <c r="L12" s="251">
        <v>178065647.34999999</v>
      </c>
      <c r="M12" s="251">
        <v>168371489.09999999</v>
      </c>
      <c r="N12" s="251">
        <v>144878972.94999999</v>
      </c>
      <c r="O12" s="251">
        <v>144878972.94999999</v>
      </c>
      <c r="P12" s="251">
        <v>9694158.2499999981</v>
      </c>
      <c r="Q12" s="251">
        <v>23492516.149999999</v>
      </c>
      <c r="R12" s="251">
        <v>0</v>
      </c>
      <c r="S12" s="252">
        <v>33186674.399999999</v>
      </c>
      <c r="AU12" s="151"/>
    </row>
    <row r="13" spans="1:47" s="150" customFormat="1" ht="18" x14ac:dyDescent="0.25">
      <c r="A13" s="338"/>
      <c r="B13" s="250" t="s">
        <v>121</v>
      </c>
      <c r="C13" s="251">
        <v>6759781.9600000009</v>
      </c>
      <c r="D13" s="251">
        <v>8968192.2500000019</v>
      </c>
      <c r="E13" s="251">
        <v>8422325.2300000023</v>
      </c>
      <c r="F13" s="251">
        <v>7745793.0000000009</v>
      </c>
      <c r="G13" s="251">
        <v>7745792.2000000002</v>
      </c>
      <c r="H13" s="251">
        <v>545867.0199999999</v>
      </c>
      <c r="I13" s="251">
        <v>676532.23000000196</v>
      </c>
      <c r="J13" s="251">
        <v>0.79999999999999993</v>
      </c>
      <c r="K13" s="252">
        <v>1222400.0500000019</v>
      </c>
      <c r="L13" s="251">
        <v>8968192.2500000019</v>
      </c>
      <c r="M13" s="251">
        <v>8422325.2300000023</v>
      </c>
      <c r="N13" s="251">
        <v>7745793.0000000009</v>
      </c>
      <c r="O13" s="251">
        <v>7745792.2000000002</v>
      </c>
      <c r="P13" s="251">
        <v>545867.0199999999</v>
      </c>
      <c r="Q13" s="251">
        <v>676532.23000000196</v>
      </c>
      <c r="R13" s="251">
        <v>0.79999999999999993</v>
      </c>
      <c r="S13" s="252">
        <v>1222400.0500000019</v>
      </c>
      <c r="AU13" s="151"/>
    </row>
    <row r="14" spans="1:47" s="150" customFormat="1" ht="18" x14ac:dyDescent="0.25">
      <c r="A14" s="338"/>
      <c r="B14" s="250" t="s">
        <v>1058</v>
      </c>
      <c r="C14" s="251">
        <v>0</v>
      </c>
      <c r="D14" s="251">
        <v>4843164.4800000014</v>
      </c>
      <c r="E14" s="251">
        <v>4843164.4800000014</v>
      </c>
      <c r="F14" s="251">
        <v>4784842.2400000012</v>
      </c>
      <c r="G14" s="251">
        <v>4784842.2400000012</v>
      </c>
      <c r="H14" s="251">
        <v>0</v>
      </c>
      <c r="I14" s="251">
        <v>58322.239999999998</v>
      </c>
      <c r="J14" s="251">
        <v>0</v>
      </c>
      <c r="K14" s="252">
        <v>58322.239999999998</v>
      </c>
      <c r="L14" s="251">
        <v>4843164.4800000014</v>
      </c>
      <c r="M14" s="251">
        <v>4843164.4800000014</v>
      </c>
      <c r="N14" s="251">
        <v>4784842.2400000012</v>
      </c>
      <c r="O14" s="251">
        <v>4784842.2400000012</v>
      </c>
      <c r="P14" s="251">
        <v>0</v>
      </c>
      <c r="Q14" s="251">
        <v>58322.239999999998</v>
      </c>
      <c r="R14" s="251">
        <v>0</v>
      </c>
      <c r="S14" s="252">
        <v>58322.239999999998</v>
      </c>
      <c r="AU14" s="151"/>
    </row>
    <row r="15" spans="1:47" s="150" customFormat="1" ht="18" x14ac:dyDescent="0.25">
      <c r="A15" s="338"/>
      <c r="B15" s="250" t="s">
        <v>1059</v>
      </c>
      <c r="C15" s="251">
        <v>0</v>
      </c>
      <c r="D15" s="251">
        <v>7594602.8700000001</v>
      </c>
      <c r="E15" s="251">
        <v>7594602.8400000008</v>
      </c>
      <c r="F15" s="251">
        <v>6446605.8400000008</v>
      </c>
      <c r="G15" s="251">
        <v>6446605.8400000008</v>
      </c>
      <c r="H15" s="251">
        <v>0.03</v>
      </c>
      <c r="I15" s="251">
        <v>1147997</v>
      </c>
      <c r="J15" s="251">
        <v>0</v>
      </c>
      <c r="K15" s="252">
        <v>1147997.0299999998</v>
      </c>
      <c r="L15" s="251">
        <v>7594602.8700000001</v>
      </c>
      <c r="M15" s="251">
        <v>7594602.8400000008</v>
      </c>
      <c r="N15" s="251">
        <v>6446605.8400000008</v>
      </c>
      <c r="O15" s="251">
        <v>6446605.8400000008</v>
      </c>
      <c r="P15" s="251">
        <v>0.03</v>
      </c>
      <c r="Q15" s="251">
        <v>1147997</v>
      </c>
      <c r="R15" s="251">
        <v>0</v>
      </c>
      <c r="S15" s="252">
        <v>1147997.0299999998</v>
      </c>
      <c r="AU15" s="151"/>
    </row>
    <row r="16" spans="1:47" s="150" customFormat="1" ht="18" x14ac:dyDescent="0.25">
      <c r="A16" s="338"/>
      <c r="B16" s="250" t="s">
        <v>117</v>
      </c>
      <c r="C16" s="251">
        <v>32029602.579999998</v>
      </c>
      <c r="D16" s="251">
        <v>36468483.000000007</v>
      </c>
      <c r="E16" s="251">
        <v>35607164.420000009</v>
      </c>
      <c r="F16" s="251">
        <v>26041261.739999998</v>
      </c>
      <c r="G16" s="251">
        <v>26041261.739999998</v>
      </c>
      <c r="H16" s="251">
        <v>861318.58</v>
      </c>
      <c r="I16" s="251">
        <v>9565902.680000009</v>
      </c>
      <c r="J16" s="251">
        <v>0</v>
      </c>
      <c r="K16" s="252">
        <v>10427221.260000009</v>
      </c>
      <c r="L16" s="251">
        <v>36468483.000000007</v>
      </c>
      <c r="M16" s="251">
        <v>35607164.420000009</v>
      </c>
      <c r="N16" s="251">
        <v>26041261.739999998</v>
      </c>
      <c r="O16" s="251">
        <v>26041261.739999998</v>
      </c>
      <c r="P16" s="251">
        <v>861318.58</v>
      </c>
      <c r="Q16" s="251">
        <v>9565902.680000009</v>
      </c>
      <c r="R16" s="251">
        <v>0</v>
      </c>
      <c r="S16" s="252">
        <v>10427221.260000009</v>
      </c>
      <c r="AU16" s="151"/>
    </row>
    <row r="17" spans="1:47" s="150" customFormat="1" ht="18" x14ac:dyDescent="0.25">
      <c r="A17" s="338"/>
      <c r="B17" s="250" t="s">
        <v>122</v>
      </c>
      <c r="C17" s="251">
        <v>4592081.4200000009</v>
      </c>
      <c r="D17" s="251">
        <v>6087545.4200000009</v>
      </c>
      <c r="E17" s="251">
        <v>4607086.8100000005</v>
      </c>
      <c r="F17" s="251">
        <v>4425117.37</v>
      </c>
      <c r="G17" s="251">
        <v>4425117.37</v>
      </c>
      <c r="H17" s="251">
        <v>1480458.6099999999</v>
      </c>
      <c r="I17" s="251">
        <v>181969.43999999997</v>
      </c>
      <c r="J17" s="251">
        <v>0</v>
      </c>
      <c r="K17" s="252">
        <v>1662428.0499999998</v>
      </c>
      <c r="L17" s="251">
        <v>6087545.4200000009</v>
      </c>
      <c r="M17" s="251">
        <v>4607086.8100000005</v>
      </c>
      <c r="N17" s="251">
        <v>4425117.37</v>
      </c>
      <c r="O17" s="251">
        <v>4425117.37</v>
      </c>
      <c r="P17" s="251">
        <v>1480458.6099999999</v>
      </c>
      <c r="Q17" s="251">
        <v>181969.43999999997</v>
      </c>
      <c r="R17" s="251">
        <v>0</v>
      </c>
      <c r="S17" s="252">
        <v>1662428.0499999998</v>
      </c>
      <c r="AU17" s="151"/>
    </row>
    <row r="18" spans="1:47" s="150" customFormat="1" ht="18" x14ac:dyDescent="0.25">
      <c r="A18" s="338"/>
      <c r="B18" s="250" t="s">
        <v>218</v>
      </c>
      <c r="C18" s="251">
        <v>0</v>
      </c>
      <c r="D18" s="251">
        <v>8951225.7300000023</v>
      </c>
      <c r="E18" s="251">
        <v>8796567.1100000013</v>
      </c>
      <c r="F18" s="251">
        <v>8787470.9900000021</v>
      </c>
      <c r="G18" s="251">
        <v>8787470.9900000021</v>
      </c>
      <c r="H18" s="251">
        <v>154658.62</v>
      </c>
      <c r="I18" s="251">
        <v>9096.119999999999</v>
      </c>
      <c r="J18" s="251">
        <v>0</v>
      </c>
      <c r="K18" s="252">
        <v>163754.74</v>
      </c>
      <c r="L18" s="251">
        <v>8951225.7300000023</v>
      </c>
      <c r="M18" s="251">
        <v>8796567.1100000013</v>
      </c>
      <c r="N18" s="251">
        <v>8787470.9900000021</v>
      </c>
      <c r="O18" s="251">
        <v>8787470.9900000021</v>
      </c>
      <c r="P18" s="251">
        <v>154658.62</v>
      </c>
      <c r="Q18" s="251">
        <v>9096.119999999999</v>
      </c>
      <c r="R18" s="251">
        <v>0</v>
      </c>
      <c r="S18" s="252">
        <v>163754.74</v>
      </c>
      <c r="AU18" s="151"/>
    </row>
    <row r="19" spans="1:47" s="150" customFormat="1" ht="18" x14ac:dyDescent="0.25">
      <c r="A19" s="338"/>
      <c r="B19" s="250" t="s">
        <v>1392</v>
      </c>
      <c r="C19" s="251">
        <v>0</v>
      </c>
      <c r="D19" s="251">
        <v>1850700</v>
      </c>
      <c r="E19" s="251">
        <v>1850700</v>
      </c>
      <c r="F19" s="251">
        <v>1850700</v>
      </c>
      <c r="G19" s="251">
        <v>1850700</v>
      </c>
      <c r="H19" s="251">
        <v>0</v>
      </c>
      <c r="I19" s="251">
        <v>0</v>
      </c>
      <c r="J19" s="251">
        <v>0</v>
      </c>
      <c r="K19" s="252">
        <v>0</v>
      </c>
      <c r="L19" s="251">
        <v>1850700</v>
      </c>
      <c r="M19" s="251">
        <v>1850700</v>
      </c>
      <c r="N19" s="251">
        <v>1850700</v>
      </c>
      <c r="O19" s="251">
        <v>1850700</v>
      </c>
      <c r="P19" s="251">
        <v>0</v>
      </c>
      <c r="Q19" s="251">
        <v>0</v>
      </c>
      <c r="R19" s="251">
        <v>0</v>
      </c>
      <c r="S19" s="252">
        <v>0</v>
      </c>
      <c r="AU19" s="151"/>
    </row>
    <row r="20" spans="1:47" s="150" customFormat="1" ht="18" x14ac:dyDescent="0.25">
      <c r="A20" s="338"/>
      <c r="B20" s="250" t="s">
        <v>1393</v>
      </c>
      <c r="C20" s="251">
        <v>0</v>
      </c>
      <c r="D20" s="251">
        <v>68589.09</v>
      </c>
      <c r="E20" s="251">
        <v>68589.09</v>
      </c>
      <c r="F20" s="251">
        <v>68589.09</v>
      </c>
      <c r="G20" s="251">
        <v>68589.09</v>
      </c>
      <c r="H20" s="251">
        <v>0</v>
      </c>
      <c r="I20" s="251">
        <v>0</v>
      </c>
      <c r="J20" s="251">
        <v>0</v>
      </c>
      <c r="K20" s="252">
        <v>0</v>
      </c>
      <c r="L20" s="251">
        <v>68589.09</v>
      </c>
      <c r="M20" s="251">
        <v>68589.09</v>
      </c>
      <c r="N20" s="251">
        <v>68589.09</v>
      </c>
      <c r="O20" s="251">
        <v>68589.09</v>
      </c>
      <c r="P20" s="251">
        <v>0</v>
      </c>
      <c r="Q20" s="251">
        <v>0</v>
      </c>
      <c r="R20" s="251">
        <v>0</v>
      </c>
      <c r="S20" s="252">
        <v>0</v>
      </c>
      <c r="AU20" s="151"/>
    </row>
    <row r="21" spans="1:47" s="150" customFormat="1" ht="18" x14ac:dyDescent="0.25">
      <c r="A21" s="338"/>
      <c r="B21" s="250" t="s">
        <v>116</v>
      </c>
      <c r="C21" s="251">
        <v>0</v>
      </c>
      <c r="D21" s="251">
        <v>4250480.1900000013</v>
      </c>
      <c r="E21" s="251">
        <v>4250480.1900000013</v>
      </c>
      <c r="F21" s="251">
        <v>4250480.1900000013</v>
      </c>
      <c r="G21" s="251">
        <v>4250480.1900000013</v>
      </c>
      <c r="H21" s="251">
        <v>0</v>
      </c>
      <c r="I21" s="251">
        <v>0</v>
      </c>
      <c r="J21" s="251">
        <v>0</v>
      </c>
      <c r="K21" s="252">
        <v>0</v>
      </c>
      <c r="L21" s="251">
        <v>4250480.1900000013</v>
      </c>
      <c r="M21" s="251">
        <v>4250480.1900000013</v>
      </c>
      <c r="N21" s="251">
        <v>4250480.1900000013</v>
      </c>
      <c r="O21" s="251">
        <v>4250480.1900000013</v>
      </c>
      <c r="P21" s="251">
        <v>0</v>
      </c>
      <c r="Q21" s="251">
        <v>0</v>
      </c>
      <c r="R21" s="251">
        <v>0</v>
      </c>
      <c r="S21" s="252">
        <v>0</v>
      </c>
      <c r="AU21" s="151"/>
    </row>
    <row r="22" spans="1:47" s="150" customFormat="1" ht="18" x14ac:dyDescent="0.25">
      <c r="A22" s="338"/>
      <c r="B22" s="250" t="s">
        <v>374</v>
      </c>
      <c r="C22" s="251">
        <v>0</v>
      </c>
      <c r="D22" s="251">
        <v>6045.9600000000009</v>
      </c>
      <c r="E22" s="251">
        <v>6045.9600000000009</v>
      </c>
      <c r="F22" s="251">
        <v>6045.9600000000009</v>
      </c>
      <c r="G22" s="251">
        <v>6045.9600000000009</v>
      </c>
      <c r="H22" s="251">
        <v>0</v>
      </c>
      <c r="I22" s="251">
        <v>0</v>
      </c>
      <c r="J22" s="251">
        <v>0</v>
      </c>
      <c r="K22" s="252">
        <v>0</v>
      </c>
      <c r="L22" s="251">
        <v>6045.9600000000009</v>
      </c>
      <c r="M22" s="251">
        <v>6045.9600000000009</v>
      </c>
      <c r="N22" s="251">
        <v>6045.9600000000009</v>
      </c>
      <c r="O22" s="251">
        <v>6045.9600000000009</v>
      </c>
      <c r="P22" s="251">
        <v>0</v>
      </c>
      <c r="Q22" s="251">
        <v>0</v>
      </c>
      <c r="R22" s="251">
        <v>0</v>
      </c>
      <c r="S22" s="252">
        <v>0</v>
      </c>
      <c r="AU22" s="151"/>
    </row>
    <row r="23" spans="1:47" s="150" customFormat="1" ht="36" x14ac:dyDescent="0.25">
      <c r="A23" s="338"/>
      <c r="B23" s="250" t="s">
        <v>372</v>
      </c>
      <c r="C23" s="251">
        <v>0</v>
      </c>
      <c r="D23" s="251">
        <v>273600.00000000006</v>
      </c>
      <c r="E23" s="251">
        <v>273600.00000000006</v>
      </c>
      <c r="F23" s="251">
        <v>273600.00000000006</v>
      </c>
      <c r="G23" s="251">
        <v>273600.00000000006</v>
      </c>
      <c r="H23" s="251">
        <v>0</v>
      </c>
      <c r="I23" s="251">
        <v>0</v>
      </c>
      <c r="J23" s="251">
        <v>0</v>
      </c>
      <c r="K23" s="252">
        <v>0</v>
      </c>
      <c r="L23" s="251">
        <v>273600.00000000006</v>
      </c>
      <c r="M23" s="251">
        <v>273600.00000000006</v>
      </c>
      <c r="N23" s="251">
        <v>273600.00000000006</v>
      </c>
      <c r="O23" s="251">
        <v>273600.00000000006</v>
      </c>
      <c r="P23" s="251">
        <v>0</v>
      </c>
      <c r="Q23" s="251">
        <v>0</v>
      </c>
      <c r="R23" s="251">
        <v>0</v>
      </c>
      <c r="S23" s="252">
        <v>0</v>
      </c>
      <c r="AU23" s="151"/>
    </row>
    <row r="24" spans="1:47" s="150" customFormat="1" ht="36" x14ac:dyDescent="0.25">
      <c r="A24" s="338"/>
      <c r="B24" s="250" t="s">
        <v>375</v>
      </c>
      <c r="C24" s="251">
        <v>0</v>
      </c>
      <c r="D24" s="251">
        <v>184113.83000000007</v>
      </c>
      <c r="E24" s="251">
        <v>184113.83000000007</v>
      </c>
      <c r="F24" s="251">
        <v>184113.83000000007</v>
      </c>
      <c r="G24" s="251">
        <v>184113.83000000007</v>
      </c>
      <c r="H24" s="251">
        <v>0</v>
      </c>
      <c r="I24" s="251">
        <v>0</v>
      </c>
      <c r="J24" s="251">
        <v>0</v>
      </c>
      <c r="K24" s="252">
        <v>0</v>
      </c>
      <c r="L24" s="251">
        <v>184113.83000000007</v>
      </c>
      <c r="M24" s="251">
        <v>184113.83000000007</v>
      </c>
      <c r="N24" s="251">
        <v>184113.83000000007</v>
      </c>
      <c r="O24" s="251">
        <v>184113.83000000007</v>
      </c>
      <c r="P24" s="251">
        <v>0</v>
      </c>
      <c r="Q24" s="251">
        <v>0</v>
      </c>
      <c r="R24" s="251">
        <v>0</v>
      </c>
      <c r="S24" s="252">
        <v>0</v>
      </c>
      <c r="AU24" s="151"/>
    </row>
    <row r="25" spans="1:47" s="150" customFormat="1" ht="18" x14ac:dyDescent="0.25">
      <c r="A25" s="338"/>
      <c r="B25" s="250" t="s">
        <v>1394</v>
      </c>
      <c r="C25" s="251">
        <v>0</v>
      </c>
      <c r="D25" s="251">
        <v>16081.029999999999</v>
      </c>
      <c r="E25" s="251">
        <v>16081.029999999999</v>
      </c>
      <c r="F25" s="251">
        <v>16081.029999999999</v>
      </c>
      <c r="G25" s="251">
        <v>16081.029999999999</v>
      </c>
      <c r="H25" s="251">
        <v>0</v>
      </c>
      <c r="I25" s="251">
        <v>0</v>
      </c>
      <c r="J25" s="251">
        <v>0</v>
      </c>
      <c r="K25" s="252">
        <v>0</v>
      </c>
      <c r="L25" s="251">
        <v>16081.029999999999</v>
      </c>
      <c r="M25" s="251">
        <v>16081.029999999999</v>
      </c>
      <c r="N25" s="251">
        <v>16081.029999999999</v>
      </c>
      <c r="O25" s="251">
        <v>16081.029999999999</v>
      </c>
      <c r="P25" s="251">
        <v>0</v>
      </c>
      <c r="Q25" s="251">
        <v>0</v>
      </c>
      <c r="R25" s="251">
        <v>0</v>
      </c>
      <c r="S25" s="252">
        <v>0</v>
      </c>
      <c r="AU25" s="151"/>
    </row>
    <row r="26" spans="1:47" s="150" customFormat="1" ht="36" x14ac:dyDescent="0.25">
      <c r="A26" s="338"/>
      <c r="B26" s="250" t="s">
        <v>381</v>
      </c>
      <c r="C26" s="251">
        <v>0</v>
      </c>
      <c r="D26" s="251">
        <v>11954</v>
      </c>
      <c r="E26" s="251">
        <v>11954</v>
      </c>
      <c r="F26" s="251">
        <v>11954</v>
      </c>
      <c r="G26" s="251">
        <v>11954</v>
      </c>
      <c r="H26" s="251">
        <v>0</v>
      </c>
      <c r="I26" s="251">
        <v>0</v>
      </c>
      <c r="J26" s="251">
        <v>0</v>
      </c>
      <c r="K26" s="252">
        <v>0</v>
      </c>
      <c r="L26" s="251">
        <v>11954</v>
      </c>
      <c r="M26" s="251">
        <v>11954</v>
      </c>
      <c r="N26" s="251">
        <v>11954</v>
      </c>
      <c r="O26" s="251">
        <v>11954</v>
      </c>
      <c r="P26" s="251">
        <v>0</v>
      </c>
      <c r="Q26" s="251">
        <v>0</v>
      </c>
      <c r="R26" s="251">
        <v>0</v>
      </c>
      <c r="S26" s="252">
        <v>0</v>
      </c>
      <c r="AU26" s="151"/>
    </row>
    <row r="27" spans="1:47" s="150" customFormat="1" ht="18" x14ac:dyDescent="0.25">
      <c r="A27" s="253" t="s">
        <v>20</v>
      </c>
      <c r="B27" s="254"/>
      <c r="C27" s="255">
        <f>SUM(C12:C26)</f>
        <v>229032374.20999995</v>
      </c>
      <c r="D27" s="255">
        <f t="shared" ref="D27:S27" si="0">SUM(D12:D26)</f>
        <v>257640425.19999999</v>
      </c>
      <c r="E27" s="255">
        <f t="shared" si="0"/>
        <v>244903964.09000003</v>
      </c>
      <c r="F27" s="255">
        <f t="shared" si="0"/>
        <v>209771628.23000005</v>
      </c>
      <c r="G27" s="255">
        <f t="shared" si="0"/>
        <v>209771627.43000004</v>
      </c>
      <c r="H27" s="255">
        <f t="shared" si="0"/>
        <v>12736461.109999996</v>
      </c>
      <c r="I27" s="255">
        <f t="shared" si="0"/>
        <v>35132335.859999999</v>
      </c>
      <c r="J27" s="255">
        <f t="shared" si="0"/>
        <v>0.79999999999999993</v>
      </c>
      <c r="K27" s="255">
        <f t="shared" si="0"/>
        <v>47868797.770000018</v>
      </c>
      <c r="L27" s="255">
        <f t="shared" si="0"/>
        <v>257640425.19999999</v>
      </c>
      <c r="M27" s="255">
        <f t="shared" si="0"/>
        <v>244903964.09000003</v>
      </c>
      <c r="N27" s="255">
        <f t="shared" si="0"/>
        <v>209771628.23000005</v>
      </c>
      <c r="O27" s="255">
        <f t="shared" si="0"/>
        <v>209771627.43000004</v>
      </c>
      <c r="P27" s="255">
        <f t="shared" si="0"/>
        <v>12736461.109999996</v>
      </c>
      <c r="Q27" s="255">
        <f t="shared" si="0"/>
        <v>35132335.859999999</v>
      </c>
      <c r="R27" s="255">
        <f t="shared" si="0"/>
        <v>0.79999999999999993</v>
      </c>
      <c r="S27" s="255">
        <f t="shared" si="0"/>
        <v>47868797.770000018</v>
      </c>
      <c r="AU27" s="151"/>
    </row>
    <row r="28" spans="1:47" s="150" customFormat="1" ht="18" x14ac:dyDescent="0.25">
      <c r="A28" s="337" t="s">
        <v>19</v>
      </c>
      <c r="B28" s="323" t="s">
        <v>124</v>
      </c>
      <c r="C28" s="251">
        <v>0</v>
      </c>
      <c r="D28" s="251">
        <v>579824.20000000007</v>
      </c>
      <c r="E28" s="251">
        <v>579824.20000000007</v>
      </c>
      <c r="F28" s="251">
        <v>579824.20000000007</v>
      </c>
      <c r="G28" s="251">
        <v>579824.20000000007</v>
      </c>
      <c r="H28" s="251">
        <v>0</v>
      </c>
      <c r="I28" s="251">
        <v>0</v>
      </c>
      <c r="J28" s="251">
        <v>0</v>
      </c>
      <c r="K28" s="252">
        <v>0</v>
      </c>
      <c r="L28" s="251">
        <v>579824.20000000007</v>
      </c>
      <c r="M28" s="251">
        <v>579824.20000000007</v>
      </c>
      <c r="N28" s="251">
        <v>579824.20000000007</v>
      </c>
      <c r="O28" s="251">
        <v>579824.20000000007</v>
      </c>
      <c r="P28" s="251">
        <v>0</v>
      </c>
      <c r="Q28" s="251">
        <v>0</v>
      </c>
      <c r="R28" s="251">
        <v>0</v>
      </c>
      <c r="S28" s="252">
        <v>0</v>
      </c>
      <c r="AU28" s="151"/>
    </row>
    <row r="29" spans="1:47" s="150" customFormat="1" ht="18" x14ac:dyDescent="0.25">
      <c r="A29" s="338"/>
      <c r="B29" s="322" t="s">
        <v>444</v>
      </c>
      <c r="C29" s="251">
        <v>0</v>
      </c>
      <c r="D29" s="251">
        <v>99964.160000000018</v>
      </c>
      <c r="E29" s="251">
        <v>99964.160000000018</v>
      </c>
      <c r="F29" s="251">
        <v>99964.160000000018</v>
      </c>
      <c r="G29" s="251">
        <v>99964.160000000018</v>
      </c>
      <c r="H29" s="251">
        <v>0</v>
      </c>
      <c r="I29" s="251">
        <v>0</v>
      </c>
      <c r="J29" s="251">
        <v>0</v>
      </c>
      <c r="K29" s="252">
        <v>0</v>
      </c>
      <c r="L29" s="251">
        <v>99964.160000000018</v>
      </c>
      <c r="M29" s="251">
        <v>99964.160000000018</v>
      </c>
      <c r="N29" s="251">
        <v>99964.160000000018</v>
      </c>
      <c r="O29" s="251">
        <v>99964.160000000018</v>
      </c>
      <c r="P29" s="251">
        <v>0</v>
      </c>
      <c r="Q29" s="251">
        <v>0</v>
      </c>
      <c r="R29" s="251">
        <v>0</v>
      </c>
      <c r="S29" s="252">
        <v>0</v>
      </c>
      <c r="AU29" s="151"/>
    </row>
    <row r="30" spans="1:47" s="150" customFormat="1" ht="18" x14ac:dyDescent="0.25">
      <c r="A30" s="338"/>
      <c r="B30" s="250" t="s">
        <v>116</v>
      </c>
      <c r="C30" s="251">
        <v>0</v>
      </c>
      <c r="D30" s="251">
        <v>66962665.770000003</v>
      </c>
      <c r="E30" s="251">
        <v>66962665.770000003</v>
      </c>
      <c r="F30" s="251">
        <v>66962665.770000003</v>
      </c>
      <c r="G30" s="251">
        <v>66962665.770000003</v>
      </c>
      <c r="H30" s="251">
        <v>0</v>
      </c>
      <c r="I30" s="251">
        <v>0</v>
      </c>
      <c r="J30" s="251">
        <v>0</v>
      </c>
      <c r="K30" s="252">
        <v>0</v>
      </c>
      <c r="L30" s="251">
        <v>66962665.770000003</v>
      </c>
      <c r="M30" s="251">
        <v>66962665.770000003</v>
      </c>
      <c r="N30" s="251">
        <v>66962665.770000003</v>
      </c>
      <c r="O30" s="251">
        <v>66962665.770000003</v>
      </c>
      <c r="P30" s="251">
        <v>0</v>
      </c>
      <c r="Q30" s="251">
        <v>0</v>
      </c>
      <c r="R30" s="251">
        <v>0</v>
      </c>
      <c r="S30" s="252">
        <v>0</v>
      </c>
      <c r="AU30" s="151"/>
    </row>
    <row r="31" spans="1:47" s="150" customFormat="1" ht="18" x14ac:dyDescent="0.25">
      <c r="A31" s="338"/>
      <c r="B31" s="250" t="s">
        <v>1395</v>
      </c>
      <c r="C31" s="251">
        <v>0</v>
      </c>
      <c r="D31" s="251">
        <v>2012325.95</v>
      </c>
      <c r="E31" s="251">
        <v>2012325.95</v>
      </c>
      <c r="F31" s="251">
        <v>2012325.95</v>
      </c>
      <c r="G31" s="251">
        <v>2012325.95</v>
      </c>
      <c r="H31" s="251">
        <v>0</v>
      </c>
      <c r="I31" s="251">
        <v>0</v>
      </c>
      <c r="J31" s="251">
        <v>0</v>
      </c>
      <c r="K31" s="252">
        <v>0</v>
      </c>
      <c r="L31" s="251">
        <v>2012325.95</v>
      </c>
      <c r="M31" s="251">
        <v>2012325.95</v>
      </c>
      <c r="N31" s="251">
        <v>2012325.95</v>
      </c>
      <c r="O31" s="251">
        <v>2012325.95</v>
      </c>
      <c r="P31" s="251">
        <v>0</v>
      </c>
      <c r="Q31" s="251">
        <v>0</v>
      </c>
      <c r="R31" s="251">
        <v>0</v>
      </c>
      <c r="S31" s="252">
        <v>0</v>
      </c>
      <c r="AU31" s="151"/>
    </row>
    <row r="32" spans="1:47" s="150" customFormat="1" ht="18" x14ac:dyDescent="0.25">
      <c r="A32" s="338"/>
      <c r="B32" s="250" t="s">
        <v>1394</v>
      </c>
      <c r="C32" s="251">
        <v>0</v>
      </c>
      <c r="D32" s="251">
        <v>290277.76000000007</v>
      </c>
      <c r="E32" s="251">
        <v>290277.76000000007</v>
      </c>
      <c r="F32" s="251">
        <v>290277.76000000007</v>
      </c>
      <c r="G32" s="251">
        <v>290277.76000000007</v>
      </c>
      <c r="H32" s="251">
        <v>0</v>
      </c>
      <c r="I32" s="251">
        <v>0</v>
      </c>
      <c r="J32" s="251">
        <v>0</v>
      </c>
      <c r="K32" s="252">
        <v>0</v>
      </c>
      <c r="L32" s="251">
        <v>290277.76000000007</v>
      </c>
      <c r="M32" s="251">
        <v>290277.76000000007</v>
      </c>
      <c r="N32" s="251">
        <v>290277.76000000007</v>
      </c>
      <c r="O32" s="251">
        <v>290277.76000000007</v>
      </c>
      <c r="P32" s="251">
        <v>0</v>
      </c>
      <c r="Q32" s="251">
        <v>0</v>
      </c>
      <c r="R32" s="251">
        <v>0</v>
      </c>
      <c r="S32" s="252">
        <v>0</v>
      </c>
      <c r="AU32" s="151"/>
    </row>
    <row r="33" spans="1:47" s="150" customFormat="1" ht="18" x14ac:dyDescent="0.25">
      <c r="A33" s="338"/>
      <c r="B33" s="250" t="s">
        <v>1396</v>
      </c>
      <c r="C33" s="251">
        <v>0</v>
      </c>
      <c r="D33" s="251">
        <v>27841561.390000008</v>
      </c>
      <c r="E33" s="251">
        <v>27841561.390000008</v>
      </c>
      <c r="F33" s="251">
        <v>27841561.390000008</v>
      </c>
      <c r="G33" s="251">
        <v>27841561.390000008</v>
      </c>
      <c r="H33" s="251">
        <v>0</v>
      </c>
      <c r="I33" s="251">
        <v>0</v>
      </c>
      <c r="J33" s="251">
        <v>0</v>
      </c>
      <c r="K33" s="252">
        <v>0</v>
      </c>
      <c r="L33" s="251">
        <v>27841561.390000008</v>
      </c>
      <c r="M33" s="251">
        <v>27841561.390000008</v>
      </c>
      <c r="N33" s="251">
        <v>27841561.390000008</v>
      </c>
      <c r="O33" s="251">
        <v>27841561.390000008</v>
      </c>
      <c r="P33" s="251">
        <v>0</v>
      </c>
      <c r="Q33" s="251">
        <v>0</v>
      </c>
      <c r="R33" s="251">
        <v>0</v>
      </c>
      <c r="S33" s="252">
        <v>0</v>
      </c>
      <c r="AU33" s="151"/>
    </row>
    <row r="34" spans="1:47" s="150" customFormat="1" ht="18" x14ac:dyDescent="0.25">
      <c r="A34" s="255" t="s">
        <v>312</v>
      </c>
      <c r="B34" s="254"/>
      <c r="C34" s="255">
        <f t="shared" ref="C34:S34" si="1">SUM(C28:C33)</f>
        <v>0</v>
      </c>
      <c r="D34" s="255">
        <f t="shared" si="1"/>
        <v>97786619.230000019</v>
      </c>
      <c r="E34" s="255">
        <f t="shared" si="1"/>
        <v>97786619.230000019</v>
      </c>
      <c r="F34" s="255">
        <f t="shared" si="1"/>
        <v>97786619.230000019</v>
      </c>
      <c r="G34" s="255">
        <f t="shared" si="1"/>
        <v>97786619.230000019</v>
      </c>
      <c r="H34" s="255">
        <f t="shared" si="1"/>
        <v>0</v>
      </c>
      <c r="I34" s="255">
        <f t="shared" si="1"/>
        <v>0</v>
      </c>
      <c r="J34" s="255">
        <f t="shared" si="1"/>
        <v>0</v>
      </c>
      <c r="K34" s="255">
        <f t="shared" si="1"/>
        <v>0</v>
      </c>
      <c r="L34" s="255">
        <f t="shared" si="1"/>
        <v>97786619.230000019</v>
      </c>
      <c r="M34" s="255">
        <f t="shared" si="1"/>
        <v>97786619.230000019</v>
      </c>
      <c r="N34" s="255">
        <f t="shared" si="1"/>
        <v>97786619.230000019</v>
      </c>
      <c r="O34" s="255">
        <f t="shared" si="1"/>
        <v>97786619.230000019</v>
      </c>
      <c r="P34" s="255">
        <f t="shared" si="1"/>
        <v>0</v>
      </c>
      <c r="Q34" s="255">
        <f t="shared" si="1"/>
        <v>0</v>
      </c>
      <c r="R34" s="255">
        <f t="shared" si="1"/>
        <v>0</v>
      </c>
      <c r="S34" s="255">
        <f t="shared" si="1"/>
        <v>0</v>
      </c>
      <c r="AU34" s="151"/>
    </row>
    <row r="35" spans="1:47" s="260" customFormat="1" ht="18" x14ac:dyDescent="0.25">
      <c r="A35" s="256" t="s">
        <v>85</v>
      </c>
      <c r="B35" s="257"/>
      <c r="C35" s="251">
        <v>0</v>
      </c>
      <c r="D35" s="251">
        <v>0</v>
      </c>
      <c r="E35" s="251">
        <v>0</v>
      </c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2">
        <v>0</v>
      </c>
      <c r="L35" s="251">
        <v>0</v>
      </c>
      <c r="M35" s="251">
        <v>0</v>
      </c>
      <c r="N35" s="251">
        <v>0</v>
      </c>
      <c r="O35" s="251">
        <v>0</v>
      </c>
      <c r="P35" s="258">
        <v>0</v>
      </c>
      <c r="Q35" s="258">
        <v>0</v>
      </c>
      <c r="R35" s="258">
        <v>0</v>
      </c>
      <c r="S35" s="259">
        <v>0</v>
      </c>
    </row>
    <row r="36" spans="1:47" s="260" customFormat="1" ht="18" x14ac:dyDescent="0.2">
      <c r="A36" s="261" t="s">
        <v>9</v>
      </c>
      <c r="B36" s="262"/>
      <c r="C36" s="263">
        <f t="shared" ref="C36:S36" si="2">SUM(C35:C35)</f>
        <v>0</v>
      </c>
      <c r="D36" s="263">
        <f t="shared" si="2"/>
        <v>0</v>
      </c>
      <c r="E36" s="263">
        <f t="shared" si="2"/>
        <v>0</v>
      </c>
      <c r="F36" s="263">
        <f t="shared" si="2"/>
        <v>0</v>
      </c>
      <c r="G36" s="263">
        <f t="shared" si="2"/>
        <v>0</v>
      </c>
      <c r="H36" s="263">
        <f t="shared" si="2"/>
        <v>0</v>
      </c>
      <c r="I36" s="263">
        <f t="shared" si="2"/>
        <v>0</v>
      </c>
      <c r="J36" s="263">
        <f t="shared" si="2"/>
        <v>0</v>
      </c>
      <c r="K36" s="263">
        <f t="shared" si="2"/>
        <v>0</v>
      </c>
      <c r="L36" s="263">
        <f t="shared" si="2"/>
        <v>0</v>
      </c>
      <c r="M36" s="263">
        <f t="shared" si="2"/>
        <v>0</v>
      </c>
      <c r="N36" s="263">
        <f t="shared" si="2"/>
        <v>0</v>
      </c>
      <c r="O36" s="263">
        <f t="shared" si="2"/>
        <v>0</v>
      </c>
      <c r="P36" s="263">
        <f t="shared" si="2"/>
        <v>0</v>
      </c>
      <c r="Q36" s="263">
        <f t="shared" si="2"/>
        <v>0</v>
      </c>
      <c r="R36" s="263">
        <f t="shared" si="2"/>
        <v>0</v>
      </c>
      <c r="S36" s="263">
        <f t="shared" si="2"/>
        <v>0</v>
      </c>
    </row>
    <row r="37" spans="1:47" s="260" customFormat="1" ht="18" x14ac:dyDescent="0.25">
      <c r="A37" s="339" t="s">
        <v>86</v>
      </c>
      <c r="B37" s="250" t="s">
        <v>123</v>
      </c>
      <c r="C37" s="251">
        <v>0</v>
      </c>
      <c r="D37" s="251">
        <v>2242610.0500000007</v>
      </c>
      <c r="E37" s="251">
        <v>2242610.0500000007</v>
      </c>
      <c r="F37" s="251">
        <v>2242610.0500000007</v>
      </c>
      <c r="G37" s="251">
        <v>2242610.0500000007</v>
      </c>
      <c r="H37" s="251">
        <v>0</v>
      </c>
      <c r="I37" s="251">
        <v>0</v>
      </c>
      <c r="J37" s="251">
        <v>0</v>
      </c>
      <c r="K37" s="252">
        <v>0</v>
      </c>
      <c r="L37" s="251">
        <v>2242610.0500000007</v>
      </c>
      <c r="M37" s="251">
        <v>2242610.0500000007</v>
      </c>
      <c r="N37" s="251">
        <v>2242610.0500000007</v>
      </c>
      <c r="O37" s="251">
        <v>2242610.0500000007</v>
      </c>
      <c r="P37" s="251">
        <v>0</v>
      </c>
      <c r="Q37" s="251">
        <v>0</v>
      </c>
      <c r="R37" s="251">
        <v>0</v>
      </c>
      <c r="S37" s="252">
        <v>0</v>
      </c>
    </row>
    <row r="38" spans="1:47" s="260" customFormat="1" ht="18" x14ac:dyDescent="0.25">
      <c r="A38" s="340"/>
      <c r="B38" s="250" t="s">
        <v>1397</v>
      </c>
      <c r="C38" s="251">
        <v>0</v>
      </c>
      <c r="D38" s="251">
        <v>6080443.6200000001</v>
      </c>
      <c r="E38" s="251">
        <v>6080443.6200000001</v>
      </c>
      <c r="F38" s="251">
        <v>6080443.6200000001</v>
      </c>
      <c r="G38" s="251">
        <v>6080443.6200000001</v>
      </c>
      <c r="H38" s="251">
        <v>0</v>
      </c>
      <c r="I38" s="251">
        <v>0</v>
      </c>
      <c r="J38" s="251">
        <v>0</v>
      </c>
      <c r="K38" s="252">
        <v>0</v>
      </c>
      <c r="L38" s="251">
        <v>6080443.6200000001</v>
      </c>
      <c r="M38" s="251">
        <v>6080443.6200000001</v>
      </c>
      <c r="N38" s="251">
        <v>6080443.6200000001</v>
      </c>
      <c r="O38" s="251">
        <v>6080443.6200000001</v>
      </c>
      <c r="P38" s="251">
        <v>0</v>
      </c>
      <c r="Q38" s="251">
        <v>0</v>
      </c>
      <c r="R38" s="251">
        <v>0</v>
      </c>
      <c r="S38" s="252">
        <v>0</v>
      </c>
    </row>
    <row r="39" spans="1:47" s="260" customFormat="1" ht="18" x14ac:dyDescent="0.25">
      <c r="A39" s="340"/>
      <c r="B39" s="250" t="s">
        <v>218</v>
      </c>
      <c r="C39" s="251">
        <v>0</v>
      </c>
      <c r="D39" s="251">
        <v>3200899.5500000007</v>
      </c>
      <c r="E39" s="251">
        <v>3075899.5500000007</v>
      </c>
      <c r="F39" s="251">
        <v>3075899.5500000007</v>
      </c>
      <c r="G39" s="251">
        <v>3075899.5500000007</v>
      </c>
      <c r="H39" s="251">
        <v>125000</v>
      </c>
      <c r="I39" s="251">
        <v>0</v>
      </c>
      <c r="J39" s="251">
        <v>0</v>
      </c>
      <c r="K39" s="252">
        <v>125000</v>
      </c>
      <c r="L39" s="251">
        <v>3200899.5500000007</v>
      </c>
      <c r="M39" s="251">
        <v>3075899.5500000007</v>
      </c>
      <c r="N39" s="251">
        <v>3075899.5500000007</v>
      </c>
      <c r="O39" s="251">
        <v>3075899.5500000007</v>
      </c>
      <c r="P39" s="251">
        <v>125000</v>
      </c>
      <c r="Q39" s="251">
        <v>0</v>
      </c>
      <c r="R39" s="251">
        <v>0</v>
      </c>
      <c r="S39" s="252">
        <v>125000</v>
      </c>
    </row>
    <row r="40" spans="1:47" s="264" customFormat="1" ht="36" x14ac:dyDescent="0.25">
      <c r="A40" s="340"/>
      <c r="B40" s="250" t="s">
        <v>381</v>
      </c>
      <c r="C40" s="251">
        <v>0</v>
      </c>
      <c r="D40" s="251">
        <v>1158044.97</v>
      </c>
      <c r="E40" s="251">
        <v>1158044.97</v>
      </c>
      <c r="F40" s="251">
        <v>1158044.97</v>
      </c>
      <c r="G40" s="251">
        <v>1158044.97</v>
      </c>
      <c r="H40" s="251">
        <v>0</v>
      </c>
      <c r="I40" s="251">
        <v>0</v>
      </c>
      <c r="J40" s="251">
        <v>0</v>
      </c>
      <c r="K40" s="252">
        <v>0</v>
      </c>
      <c r="L40" s="251">
        <v>1158044.97</v>
      </c>
      <c r="M40" s="251">
        <v>1158044.97</v>
      </c>
      <c r="N40" s="251">
        <v>1158044.97</v>
      </c>
      <c r="O40" s="251">
        <v>1158044.97</v>
      </c>
      <c r="P40" s="251">
        <v>0</v>
      </c>
      <c r="Q40" s="251">
        <v>0</v>
      </c>
      <c r="R40" s="251">
        <v>0</v>
      </c>
      <c r="S40" s="252">
        <v>0</v>
      </c>
    </row>
    <row r="41" spans="1:47" s="260" customFormat="1" ht="36" x14ac:dyDescent="0.2">
      <c r="A41" s="265" t="s">
        <v>18</v>
      </c>
      <c r="B41" s="266"/>
      <c r="C41" s="267">
        <f t="shared" ref="C41:S41" si="3">SUM(C37:C40)</f>
        <v>0</v>
      </c>
      <c r="D41" s="267">
        <f t="shared" si="3"/>
        <v>12681998.190000003</v>
      </c>
      <c r="E41" s="267">
        <f t="shared" si="3"/>
        <v>12556998.190000003</v>
      </c>
      <c r="F41" s="267">
        <f t="shared" si="3"/>
        <v>12556998.190000003</v>
      </c>
      <c r="G41" s="267">
        <f t="shared" si="3"/>
        <v>12556998.190000003</v>
      </c>
      <c r="H41" s="267">
        <f t="shared" si="3"/>
        <v>125000</v>
      </c>
      <c r="I41" s="267">
        <f t="shared" si="3"/>
        <v>0</v>
      </c>
      <c r="J41" s="267">
        <f t="shared" si="3"/>
        <v>0</v>
      </c>
      <c r="K41" s="267">
        <f t="shared" si="3"/>
        <v>125000</v>
      </c>
      <c r="L41" s="267">
        <f t="shared" si="3"/>
        <v>12681998.190000003</v>
      </c>
      <c r="M41" s="267">
        <f t="shared" si="3"/>
        <v>12556998.190000003</v>
      </c>
      <c r="N41" s="267">
        <f t="shared" si="3"/>
        <v>12556998.190000003</v>
      </c>
      <c r="O41" s="267">
        <f t="shared" si="3"/>
        <v>12556998.190000003</v>
      </c>
      <c r="P41" s="267">
        <f t="shared" si="3"/>
        <v>125000</v>
      </c>
      <c r="Q41" s="267">
        <f t="shared" si="3"/>
        <v>0</v>
      </c>
      <c r="R41" s="267">
        <f t="shared" si="3"/>
        <v>0</v>
      </c>
      <c r="S41" s="267">
        <f t="shared" si="3"/>
        <v>125000</v>
      </c>
    </row>
    <row r="42" spans="1:47" s="264" customFormat="1" ht="36" x14ac:dyDescent="0.25">
      <c r="A42" s="268" t="s">
        <v>358</v>
      </c>
      <c r="B42" s="269"/>
      <c r="C42" s="251">
        <v>0</v>
      </c>
      <c r="D42" s="251">
        <v>0</v>
      </c>
      <c r="E42" s="251">
        <v>0</v>
      </c>
      <c r="F42" s="251">
        <v>0</v>
      </c>
      <c r="G42" s="251">
        <v>0</v>
      </c>
      <c r="H42" s="251">
        <v>0</v>
      </c>
      <c r="I42" s="251">
        <v>0</v>
      </c>
      <c r="J42" s="251">
        <v>0</v>
      </c>
      <c r="K42" s="252">
        <v>0</v>
      </c>
      <c r="L42" s="251">
        <v>0</v>
      </c>
      <c r="M42" s="251">
        <v>0</v>
      </c>
      <c r="N42" s="251">
        <v>0</v>
      </c>
      <c r="O42" s="251">
        <v>0</v>
      </c>
      <c r="P42" s="251">
        <v>0</v>
      </c>
      <c r="Q42" s="251">
        <v>0</v>
      </c>
      <c r="R42" s="251">
        <v>0</v>
      </c>
      <c r="S42" s="252">
        <v>0</v>
      </c>
    </row>
    <row r="43" spans="1:47" s="260" customFormat="1" ht="36" x14ac:dyDescent="0.2">
      <c r="A43" s="270" t="s">
        <v>17</v>
      </c>
      <c r="B43" s="271"/>
      <c r="C43" s="272">
        <f t="shared" ref="C43:S43" si="4">SUM(C42:C42)</f>
        <v>0</v>
      </c>
      <c r="D43" s="272">
        <f t="shared" si="4"/>
        <v>0</v>
      </c>
      <c r="E43" s="272">
        <f t="shared" si="4"/>
        <v>0</v>
      </c>
      <c r="F43" s="272">
        <f t="shared" si="4"/>
        <v>0</v>
      </c>
      <c r="G43" s="272">
        <f t="shared" si="4"/>
        <v>0</v>
      </c>
      <c r="H43" s="272">
        <f t="shared" si="4"/>
        <v>0</v>
      </c>
      <c r="I43" s="272">
        <f t="shared" si="4"/>
        <v>0</v>
      </c>
      <c r="J43" s="272">
        <f t="shared" si="4"/>
        <v>0</v>
      </c>
      <c r="K43" s="272">
        <f t="shared" si="4"/>
        <v>0</v>
      </c>
      <c r="L43" s="272">
        <f t="shared" si="4"/>
        <v>0</v>
      </c>
      <c r="M43" s="272">
        <f t="shared" si="4"/>
        <v>0</v>
      </c>
      <c r="N43" s="272">
        <f t="shared" si="4"/>
        <v>0</v>
      </c>
      <c r="O43" s="272">
        <f t="shared" si="4"/>
        <v>0</v>
      </c>
      <c r="P43" s="272">
        <f t="shared" si="4"/>
        <v>0</v>
      </c>
      <c r="Q43" s="272">
        <f t="shared" si="4"/>
        <v>0</v>
      </c>
      <c r="R43" s="272">
        <f t="shared" si="4"/>
        <v>0</v>
      </c>
      <c r="S43" s="272">
        <f t="shared" si="4"/>
        <v>0</v>
      </c>
    </row>
    <row r="44" spans="1:47" s="260" customFormat="1" ht="18" x14ac:dyDescent="0.25">
      <c r="A44" s="324" t="s">
        <v>379</v>
      </c>
      <c r="B44" s="250" t="s">
        <v>124</v>
      </c>
      <c r="C44" s="251">
        <v>7175144.7800000003</v>
      </c>
      <c r="D44" s="251">
        <v>500717.7100000002</v>
      </c>
      <c r="E44" s="251">
        <v>0</v>
      </c>
      <c r="F44" s="251">
        <v>0</v>
      </c>
      <c r="G44" s="251">
        <v>0</v>
      </c>
      <c r="H44" s="251">
        <v>500717.7100000002</v>
      </c>
      <c r="I44" s="251">
        <v>0</v>
      </c>
      <c r="J44" s="251">
        <v>0</v>
      </c>
      <c r="K44" s="251">
        <v>500717.7100000002</v>
      </c>
      <c r="L44" s="251">
        <v>500717.7100000002</v>
      </c>
      <c r="M44" s="251">
        <v>0</v>
      </c>
      <c r="N44" s="251">
        <v>0</v>
      </c>
      <c r="O44" s="251">
        <v>0</v>
      </c>
      <c r="P44" s="251">
        <v>500717.7100000002</v>
      </c>
      <c r="Q44" s="251">
        <v>0</v>
      </c>
      <c r="R44" s="251">
        <v>0</v>
      </c>
      <c r="S44" s="251">
        <v>500717.7100000002</v>
      </c>
    </row>
    <row r="45" spans="1:47" s="260" customFormat="1" ht="18" x14ac:dyDescent="0.25">
      <c r="A45" s="325"/>
      <c r="B45" s="250" t="s">
        <v>1058</v>
      </c>
      <c r="C45" s="251">
        <v>0</v>
      </c>
      <c r="D45" s="251">
        <v>3156835.5200000009</v>
      </c>
      <c r="E45" s="251">
        <v>0</v>
      </c>
      <c r="F45" s="251">
        <v>0</v>
      </c>
      <c r="G45" s="251">
        <v>0</v>
      </c>
      <c r="H45" s="251">
        <v>3156835.5200000009</v>
      </c>
      <c r="I45" s="251">
        <v>0</v>
      </c>
      <c r="J45" s="251">
        <v>0</v>
      </c>
      <c r="K45" s="251">
        <v>3156835.5200000009</v>
      </c>
      <c r="L45" s="251">
        <v>3156835.5200000009</v>
      </c>
      <c r="M45" s="251">
        <v>0</v>
      </c>
      <c r="N45" s="251">
        <v>0</v>
      </c>
      <c r="O45" s="251">
        <v>0</v>
      </c>
      <c r="P45" s="251">
        <v>3156835.5200000009</v>
      </c>
      <c r="Q45" s="251">
        <v>0</v>
      </c>
      <c r="R45" s="251">
        <v>0</v>
      </c>
      <c r="S45" s="251">
        <v>3156835.5200000009</v>
      </c>
    </row>
    <row r="46" spans="1:47" s="260" customFormat="1" ht="18" x14ac:dyDescent="0.25">
      <c r="A46" s="325"/>
      <c r="B46" s="250" t="s">
        <v>444</v>
      </c>
      <c r="C46" s="251">
        <v>4433605.6800000006</v>
      </c>
      <c r="D46" s="251">
        <v>10065080.459999999</v>
      </c>
      <c r="E46" s="251">
        <v>0</v>
      </c>
      <c r="F46" s="251">
        <v>0</v>
      </c>
      <c r="G46" s="251">
        <v>0</v>
      </c>
      <c r="H46" s="251">
        <v>10065080.459999999</v>
      </c>
      <c r="I46" s="251">
        <v>0</v>
      </c>
      <c r="J46" s="251">
        <v>0</v>
      </c>
      <c r="K46" s="251">
        <v>10065080.459999999</v>
      </c>
      <c r="L46" s="251">
        <v>10065080.459999999</v>
      </c>
      <c r="M46" s="251">
        <v>0</v>
      </c>
      <c r="N46" s="251">
        <v>0</v>
      </c>
      <c r="O46" s="251">
        <v>0</v>
      </c>
      <c r="P46" s="251">
        <v>10065080.459999999</v>
      </c>
      <c r="Q46" s="251">
        <v>0</v>
      </c>
      <c r="R46" s="251">
        <v>0</v>
      </c>
      <c r="S46" s="251">
        <v>10065080.459999999</v>
      </c>
    </row>
    <row r="47" spans="1:47" s="260" customFormat="1" ht="18" x14ac:dyDescent="0.25">
      <c r="A47" s="325"/>
      <c r="B47" s="269" t="s">
        <v>121</v>
      </c>
      <c r="C47" s="251">
        <v>4859032.2700000005</v>
      </c>
      <c r="D47" s="251">
        <v>2650621.9800000009</v>
      </c>
      <c r="E47" s="251">
        <v>0</v>
      </c>
      <c r="F47" s="251">
        <v>0</v>
      </c>
      <c r="G47" s="251">
        <v>0</v>
      </c>
      <c r="H47" s="251">
        <v>2650621.9800000009</v>
      </c>
      <c r="I47" s="251">
        <v>0</v>
      </c>
      <c r="J47" s="251">
        <v>0</v>
      </c>
      <c r="K47" s="251">
        <v>2650621.9800000009</v>
      </c>
      <c r="L47" s="251">
        <v>2650621.9800000009</v>
      </c>
      <c r="M47" s="251">
        <v>0</v>
      </c>
      <c r="N47" s="251">
        <v>0</v>
      </c>
      <c r="O47" s="251">
        <v>0</v>
      </c>
      <c r="P47" s="251">
        <v>2650621.9800000009</v>
      </c>
      <c r="Q47" s="251">
        <v>0</v>
      </c>
      <c r="R47" s="251">
        <v>0</v>
      </c>
      <c r="S47" s="251">
        <v>2650621.9800000009</v>
      </c>
    </row>
    <row r="48" spans="1:47" s="260" customFormat="1" ht="18" x14ac:dyDescent="0.25">
      <c r="A48" s="325"/>
      <c r="B48" s="269" t="s">
        <v>1393</v>
      </c>
      <c r="C48" s="251">
        <v>0</v>
      </c>
      <c r="D48" s="251">
        <v>10.909999999999998</v>
      </c>
      <c r="E48" s="251">
        <v>0</v>
      </c>
      <c r="F48" s="251">
        <v>0</v>
      </c>
      <c r="G48" s="251">
        <v>0</v>
      </c>
      <c r="H48" s="251">
        <v>10.909999999999998</v>
      </c>
      <c r="I48" s="251">
        <v>0</v>
      </c>
      <c r="J48" s="251">
        <v>0</v>
      </c>
      <c r="K48" s="251">
        <v>10.909999999999998</v>
      </c>
      <c r="L48" s="251">
        <v>10.909999999999998</v>
      </c>
      <c r="M48" s="251">
        <v>0</v>
      </c>
      <c r="N48" s="251">
        <v>0</v>
      </c>
      <c r="O48" s="251">
        <v>0</v>
      </c>
      <c r="P48" s="251">
        <v>10.909999999999998</v>
      </c>
      <c r="Q48" s="251">
        <v>0</v>
      </c>
      <c r="R48" s="251">
        <v>0</v>
      </c>
      <c r="S48" s="251">
        <v>10.909999999999998</v>
      </c>
    </row>
    <row r="49" spans="1:19" s="260" customFormat="1" ht="18" x14ac:dyDescent="0.25">
      <c r="A49" s="325"/>
      <c r="B49" s="269" t="s">
        <v>1398</v>
      </c>
      <c r="C49" s="251">
        <v>0</v>
      </c>
      <c r="D49" s="251">
        <v>1024345.2999999999</v>
      </c>
      <c r="E49" s="251">
        <v>0</v>
      </c>
      <c r="F49" s="251">
        <v>0</v>
      </c>
      <c r="G49" s="251">
        <v>0</v>
      </c>
      <c r="H49" s="251">
        <v>1024345.2999999999</v>
      </c>
      <c r="I49" s="251">
        <v>0</v>
      </c>
      <c r="J49" s="251">
        <v>0</v>
      </c>
      <c r="K49" s="251">
        <v>1024345.2999999999</v>
      </c>
      <c r="L49" s="251">
        <v>1024345.2999999999</v>
      </c>
      <c r="M49" s="251">
        <v>0</v>
      </c>
      <c r="N49" s="251">
        <v>0</v>
      </c>
      <c r="O49" s="251">
        <v>0</v>
      </c>
      <c r="P49" s="251">
        <v>1024345.2999999999</v>
      </c>
      <c r="Q49" s="251">
        <v>0</v>
      </c>
      <c r="R49" s="251">
        <v>0</v>
      </c>
      <c r="S49" s="251">
        <v>1024345.2999999999</v>
      </c>
    </row>
    <row r="50" spans="1:19" s="260" customFormat="1" ht="18" x14ac:dyDescent="0.25">
      <c r="A50" s="325"/>
      <c r="B50" s="269" t="s">
        <v>116</v>
      </c>
      <c r="C50" s="251">
        <v>69100003.719999999</v>
      </c>
      <c r="D50" s="251">
        <v>8794423.9700000025</v>
      </c>
      <c r="E50" s="251">
        <v>0</v>
      </c>
      <c r="F50" s="251">
        <v>0</v>
      </c>
      <c r="G50" s="251">
        <v>0</v>
      </c>
      <c r="H50" s="251">
        <v>8794423.9700000025</v>
      </c>
      <c r="I50" s="251">
        <v>0</v>
      </c>
      <c r="J50" s="251">
        <v>0</v>
      </c>
      <c r="K50" s="251">
        <v>8794423.9700000025</v>
      </c>
      <c r="L50" s="251">
        <v>8794423.9700000025</v>
      </c>
      <c r="M50" s="251">
        <v>0</v>
      </c>
      <c r="N50" s="251">
        <v>0</v>
      </c>
      <c r="O50" s="251">
        <v>0</v>
      </c>
      <c r="P50" s="251">
        <v>8794423.9700000025</v>
      </c>
      <c r="Q50" s="251">
        <v>0</v>
      </c>
      <c r="R50" s="251">
        <v>0</v>
      </c>
      <c r="S50" s="251">
        <v>8794423.9700000025</v>
      </c>
    </row>
    <row r="51" spans="1:19" s="260" customFormat="1" ht="18" x14ac:dyDescent="0.25">
      <c r="A51" s="325"/>
      <c r="B51" s="269" t="s">
        <v>117</v>
      </c>
      <c r="C51" s="251">
        <v>0</v>
      </c>
      <c r="D51" s="251">
        <v>15453.9</v>
      </c>
      <c r="E51" s="251">
        <v>0</v>
      </c>
      <c r="F51" s="251">
        <v>0</v>
      </c>
      <c r="G51" s="251">
        <v>0</v>
      </c>
      <c r="H51" s="251">
        <v>15453.9</v>
      </c>
      <c r="I51" s="251">
        <v>0</v>
      </c>
      <c r="J51" s="251">
        <v>0</v>
      </c>
      <c r="K51" s="251">
        <v>15453.9</v>
      </c>
      <c r="L51" s="251">
        <v>15453.9</v>
      </c>
      <c r="M51" s="251">
        <v>0</v>
      </c>
      <c r="N51" s="251">
        <v>0</v>
      </c>
      <c r="O51" s="251">
        <v>0</v>
      </c>
      <c r="P51" s="251">
        <v>15453.9</v>
      </c>
      <c r="Q51" s="251">
        <v>0</v>
      </c>
      <c r="R51" s="251">
        <v>0</v>
      </c>
      <c r="S51" s="251">
        <v>15453.9</v>
      </c>
    </row>
    <row r="52" spans="1:19" s="260" customFormat="1" ht="18" x14ac:dyDescent="0.25">
      <c r="A52" s="325"/>
      <c r="B52" s="269" t="s">
        <v>122</v>
      </c>
      <c r="C52" s="251">
        <v>0</v>
      </c>
      <c r="D52" s="251">
        <v>4595.8200000000006</v>
      </c>
      <c r="E52" s="251">
        <v>0</v>
      </c>
      <c r="F52" s="251">
        <v>0</v>
      </c>
      <c r="G52" s="251">
        <v>0</v>
      </c>
      <c r="H52" s="251">
        <v>4595.8200000000006</v>
      </c>
      <c r="I52" s="251">
        <v>0</v>
      </c>
      <c r="J52" s="251">
        <v>0</v>
      </c>
      <c r="K52" s="251">
        <v>4595.8200000000006</v>
      </c>
      <c r="L52" s="251">
        <v>4595.8200000000006</v>
      </c>
      <c r="M52" s="251">
        <v>0</v>
      </c>
      <c r="N52" s="251">
        <v>0</v>
      </c>
      <c r="O52" s="251">
        <v>0</v>
      </c>
      <c r="P52" s="251">
        <v>4595.8200000000006</v>
      </c>
      <c r="Q52" s="251">
        <v>0</v>
      </c>
      <c r="R52" s="251">
        <v>0</v>
      </c>
      <c r="S52" s="251">
        <v>4595.8200000000006</v>
      </c>
    </row>
    <row r="53" spans="1:19" s="260" customFormat="1" ht="18" x14ac:dyDescent="0.25">
      <c r="A53" s="325"/>
      <c r="B53" s="269" t="s">
        <v>1392</v>
      </c>
      <c r="C53" s="251">
        <v>0</v>
      </c>
      <c r="D53" s="251">
        <v>0</v>
      </c>
      <c r="E53" s="251">
        <v>0</v>
      </c>
      <c r="F53" s="251">
        <v>0</v>
      </c>
      <c r="G53" s="251">
        <v>0</v>
      </c>
      <c r="H53" s="251">
        <v>0</v>
      </c>
      <c r="I53" s="251">
        <v>0</v>
      </c>
      <c r="J53" s="251">
        <v>0</v>
      </c>
      <c r="K53" s="251">
        <v>0</v>
      </c>
      <c r="L53" s="251">
        <v>0</v>
      </c>
      <c r="M53" s="251">
        <v>0</v>
      </c>
      <c r="N53" s="251">
        <v>0</v>
      </c>
      <c r="O53" s="251">
        <v>0</v>
      </c>
      <c r="P53" s="251">
        <v>0</v>
      </c>
      <c r="Q53" s="251">
        <v>0</v>
      </c>
      <c r="R53" s="251">
        <v>0</v>
      </c>
      <c r="S53" s="251">
        <v>0</v>
      </c>
    </row>
    <row r="54" spans="1:19" s="260" customFormat="1" ht="18" x14ac:dyDescent="0.25">
      <c r="A54" s="325"/>
      <c r="B54" s="269" t="s">
        <v>218</v>
      </c>
      <c r="C54" s="251">
        <v>12000000</v>
      </c>
      <c r="D54" s="251">
        <v>72124.24000000002</v>
      </c>
      <c r="E54" s="251">
        <v>0</v>
      </c>
      <c r="F54" s="251">
        <v>0</v>
      </c>
      <c r="G54" s="251">
        <v>0</v>
      </c>
      <c r="H54" s="251">
        <v>72124.24000000002</v>
      </c>
      <c r="I54" s="251">
        <v>0</v>
      </c>
      <c r="J54" s="251">
        <v>0</v>
      </c>
      <c r="K54" s="251">
        <v>72124.24000000002</v>
      </c>
      <c r="L54" s="251">
        <v>72124.24000000002</v>
      </c>
      <c r="M54" s="251">
        <v>0</v>
      </c>
      <c r="N54" s="251">
        <v>0</v>
      </c>
      <c r="O54" s="251">
        <v>0</v>
      </c>
      <c r="P54" s="251">
        <v>72124.24000000002</v>
      </c>
      <c r="Q54" s="251">
        <v>0</v>
      </c>
      <c r="R54" s="251">
        <v>0</v>
      </c>
      <c r="S54" s="251">
        <v>72124.24000000002</v>
      </c>
    </row>
    <row r="55" spans="1:19" s="260" customFormat="1" ht="18" x14ac:dyDescent="0.25">
      <c r="A55" s="325"/>
      <c r="B55" s="269" t="s">
        <v>506</v>
      </c>
      <c r="C55" s="251">
        <v>0</v>
      </c>
      <c r="D55" s="251">
        <v>1240485.5099999998</v>
      </c>
      <c r="E55" s="251">
        <v>0</v>
      </c>
      <c r="F55" s="251">
        <v>0</v>
      </c>
      <c r="G55" s="251">
        <v>0</v>
      </c>
      <c r="H55" s="251">
        <v>1240485.5099999998</v>
      </c>
      <c r="I55" s="251">
        <v>0</v>
      </c>
      <c r="J55" s="251">
        <v>0</v>
      </c>
      <c r="K55" s="251">
        <v>1240485.5099999998</v>
      </c>
      <c r="L55" s="251">
        <v>1240485.5099999998</v>
      </c>
      <c r="M55" s="251">
        <v>0</v>
      </c>
      <c r="N55" s="251">
        <v>0</v>
      </c>
      <c r="O55" s="251">
        <v>0</v>
      </c>
      <c r="P55" s="251">
        <v>1240485.5099999998</v>
      </c>
      <c r="Q55" s="251">
        <v>0</v>
      </c>
      <c r="R55" s="251">
        <v>0</v>
      </c>
      <c r="S55" s="251">
        <v>1240485.5099999998</v>
      </c>
    </row>
    <row r="56" spans="1:19" s="260" customFormat="1" ht="18" x14ac:dyDescent="0.25">
      <c r="A56" s="325"/>
      <c r="B56" s="269" t="s">
        <v>123</v>
      </c>
      <c r="C56" s="251">
        <v>0</v>
      </c>
      <c r="D56" s="251">
        <v>41675.010000000009</v>
      </c>
      <c r="E56" s="251">
        <v>0</v>
      </c>
      <c r="F56" s="251">
        <v>0</v>
      </c>
      <c r="G56" s="251">
        <v>0</v>
      </c>
      <c r="H56" s="251">
        <v>41675.010000000009</v>
      </c>
      <c r="I56" s="251">
        <v>0</v>
      </c>
      <c r="J56" s="251">
        <v>0</v>
      </c>
      <c r="K56" s="251">
        <v>41675.010000000009</v>
      </c>
      <c r="L56" s="251">
        <v>41675.010000000009</v>
      </c>
      <c r="M56" s="251">
        <v>0</v>
      </c>
      <c r="N56" s="251">
        <v>0</v>
      </c>
      <c r="O56" s="251">
        <v>0</v>
      </c>
      <c r="P56" s="251">
        <v>41675.010000000009</v>
      </c>
      <c r="Q56" s="251">
        <v>0</v>
      </c>
      <c r="R56" s="251">
        <v>0</v>
      </c>
      <c r="S56" s="251">
        <v>41675.010000000009</v>
      </c>
    </row>
    <row r="57" spans="1:19" s="260" customFormat="1" ht="18" x14ac:dyDescent="0.25">
      <c r="A57" s="325"/>
      <c r="B57" s="269" t="s">
        <v>374</v>
      </c>
      <c r="C57" s="251">
        <v>0</v>
      </c>
      <c r="D57" s="251">
        <v>0</v>
      </c>
      <c r="E57" s="251">
        <v>0</v>
      </c>
      <c r="F57" s="251">
        <v>0</v>
      </c>
      <c r="G57" s="251">
        <v>0</v>
      </c>
      <c r="H57" s="251">
        <v>0</v>
      </c>
      <c r="I57" s="251">
        <v>0</v>
      </c>
      <c r="J57" s="251">
        <v>0</v>
      </c>
      <c r="K57" s="251">
        <v>0</v>
      </c>
      <c r="L57" s="251">
        <v>0</v>
      </c>
      <c r="M57" s="251">
        <v>0</v>
      </c>
      <c r="N57" s="251">
        <v>0</v>
      </c>
      <c r="O57" s="251">
        <v>0</v>
      </c>
      <c r="P57" s="251">
        <v>0</v>
      </c>
      <c r="Q57" s="251">
        <v>0</v>
      </c>
      <c r="R57" s="251">
        <v>0</v>
      </c>
      <c r="S57" s="251">
        <v>0</v>
      </c>
    </row>
    <row r="58" spans="1:19" s="260" customFormat="1" ht="18" x14ac:dyDescent="0.25">
      <c r="A58" s="325"/>
      <c r="B58" s="269" t="s">
        <v>507</v>
      </c>
      <c r="C58" s="251">
        <v>0</v>
      </c>
      <c r="D58" s="251">
        <v>9705.9200000000019</v>
      </c>
      <c r="E58" s="251">
        <v>0</v>
      </c>
      <c r="F58" s="251">
        <v>0</v>
      </c>
      <c r="G58" s="251">
        <v>0</v>
      </c>
      <c r="H58" s="251">
        <v>9705.9200000000019</v>
      </c>
      <c r="I58" s="251">
        <v>0</v>
      </c>
      <c r="J58" s="251">
        <v>0</v>
      </c>
      <c r="K58" s="251">
        <v>9705.9200000000019</v>
      </c>
      <c r="L58" s="251">
        <v>9705.9200000000019</v>
      </c>
      <c r="M58" s="251">
        <v>0</v>
      </c>
      <c r="N58" s="251">
        <v>0</v>
      </c>
      <c r="O58" s="251">
        <v>0</v>
      </c>
      <c r="P58" s="251">
        <v>9705.9200000000019</v>
      </c>
      <c r="Q58" s="251">
        <v>0</v>
      </c>
      <c r="R58" s="251">
        <v>0</v>
      </c>
      <c r="S58" s="251">
        <v>9705.9200000000019</v>
      </c>
    </row>
    <row r="59" spans="1:19" s="260" customFormat="1" ht="18" x14ac:dyDescent="0.25">
      <c r="A59" s="325"/>
      <c r="B59" s="269" t="s">
        <v>508</v>
      </c>
      <c r="C59" s="251">
        <v>0</v>
      </c>
      <c r="D59" s="251">
        <v>73290.84</v>
      </c>
      <c r="E59" s="251">
        <v>0</v>
      </c>
      <c r="F59" s="251">
        <v>0</v>
      </c>
      <c r="G59" s="251">
        <v>0</v>
      </c>
      <c r="H59" s="251">
        <v>73290.84</v>
      </c>
      <c r="I59" s="251">
        <v>0</v>
      </c>
      <c r="J59" s="251">
        <v>0</v>
      </c>
      <c r="K59" s="251">
        <v>73290.84</v>
      </c>
      <c r="L59" s="251">
        <v>73290.84</v>
      </c>
      <c r="M59" s="251">
        <v>0</v>
      </c>
      <c r="N59" s="251">
        <v>0</v>
      </c>
      <c r="O59" s="251">
        <v>0</v>
      </c>
      <c r="P59" s="251">
        <v>73290.84</v>
      </c>
      <c r="Q59" s="251">
        <v>0</v>
      </c>
      <c r="R59" s="251">
        <v>0</v>
      </c>
      <c r="S59" s="251">
        <v>73290.84</v>
      </c>
    </row>
    <row r="60" spans="1:19" s="260" customFormat="1" ht="18" x14ac:dyDescent="0.25">
      <c r="A60" s="325"/>
      <c r="B60" s="269" t="s">
        <v>509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251">
        <v>0</v>
      </c>
      <c r="J60" s="251">
        <v>0</v>
      </c>
      <c r="K60" s="251">
        <v>0</v>
      </c>
      <c r="L60" s="251">
        <v>0</v>
      </c>
      <c r="M60" s="251">
        <v>0</v>
      </c>
      <c r="N60" s="251">
        <v>0</v>
      </c>
      <c r="O60" s="251">
        <v>0</v>
      </c>
      <c r="P60" s="251">
        <v>0</v>
      </c>
      <c r="Q60" s="251">
        <v>0</v>
      </c>
      <c r="R60" s="251">
        <v>0</v>
      </c>
      <c r="S60" s="251">
        <v>0</v>
      </c>
    </row>
    <row r="61" spans="1:19" s="260" customFormat="1" ht="18" x14ac:dyDescent="0.25">
      <c r="A61" s="325"/>
      <c r="B61" s="269" t="s">
        <v>510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251">
        <v>0</v>
      </c>
      <c r="J61" s="251">
        <v>0</v>
      </c>
      <c r="K61" s="251">
        <v>0</v>
      </c>
      <c r="L61" s="251">
        <v>0</v>
      </c>
      <c r="M61" s="251">
        <v>0</v>
      </c>
      <c r="N61" s="251">
        <v>0</v>
      </c>
      <c r="O61" s="251">
        <v>0</v>
      </c>
      <c r="P61" s="251">
        <v>0</v>
      </c>
      <c r="Q61" s="251">
        <v>0</v>
      </c>
      <c r="R61" s="251">
        <v>0</v>
      </c>
      <c r="S61" s="251">
        <v>0</v>
      </c>
    </row>
    <row r="62" spans="1:19" s="260" customFormat="1" ht="36" x14ac:dyDescent="0.25">
      <c r="A62" s="325"/>
      <c r="B62" s="269" t="s">
        <v>372</v>
      </c>
      <c r="C62" s="251">
        <v>0</v>
      </c>
      <c r="D62" s="251">
        <v>163.76999999999998</v>
      </c>
      <c r="E62" s="251">
        <v>0</v>
      </c>
      <c r="F62" s="251">
        <v>0</v>
      </c>
      <c r="G62" s="251">
        <v>0</v>
      </c>
      <c r="H62" s="251">
        <v>163.76999999999998</v>
      </c>
      <c r="I62" s="251">
        <v>0</v>
      </c>
      <c r="J62" s="251">
        <v>0</v>
      </c>
      <c r="K62" s="251">
        <v>163.76999999999998</v>
      </c>
      <c r="L62" s="251">
        <v>163.76999999999998</v>
      </c>
      <c r="M62" s="251">
        <v>0</v>
      </c>
      <c r="N62" s="251">
        <v>0</v>
      </c>
      <c r="O62" s="251">
        <v>0</v>
      </c>
      <c r="P62" s="251">
        <v>163.76999999999998</v>
      </c>
      <c r="Q62" s="251">
        <v>0</v>
      </c>
      <c r="R62" s="251">
        <v>0</v>
      </c>
      <c r="S62" s="251">
        <v>163.76999999999998</v>
      </c>
    </row>
    <row r="63" spans="1:19" s="260" customFormat="1" ht="18" x14ac:dyDescent="0.25">
      <c r="A63" s="325"/>
      <c r="B63" s="269" t="s">
        <v>511</v>
      </c>
      <c r="C63" s="251">
        <v>0</v>
      </c>
      <c r="D63" s="251">
        <v>2.7399999999999998</v>
      </c>
      <c r="E63" s="251">
        <v>0</v>
      </c>
      <c r="F63" s="251">
        <v>0</v>
      </c>
      <c r="G63" s="251">
        <v>0</v>
      </c>
      <c r="H63" s="251">
        <v>2.7399999999999998</v>
      </c>
      <c r="I63" s="251">
        <v>0</v>
      </c>
      <c r="J63" s="251">
        <v>0</v>
      </c>
      <c r="K63" s="251">
        <v>2.7399999999999998</v>
      </c>
      <c r="L63" s="251">
        <v>2.7399999999999998</v>
      </c>
      <c r="M63" s="251">
        <v>0</v>
      </c>
      <c r="N63" s="251">
        <v>0</v>
      </c>
      <c r="O63" s="251">
        <v>0</v>
      </c>
      <c r="P63" s="251">
        <v>2.7399999999999998</v>
      </c>
      <c r="Q63" s="251">
        <v>0</v>
      </c>
      <c r="R63" s="251">
        <v>0</v>
      </c>
      <c r="S63" s="251">
        <v>2.7399999999999998</v>
      </c>
    </row>
    <row r="64" spans="1:19" s="260" customFormat="1" ht="18" x14ac:dyDescent="0.25">
      <c r="A64" s="325"/>
      <c r="B64" s="269" t="s">
        <v>512</v>
      </c>
      <c r="C64" s="251">
        <v>0</v>
      </c>
      <c r="D64" s="251">
        <v>80.289999999999992</v>
      </c>
      <c r="E64" s="251">
        <v>0</v>
      </c>
      <c r="F64" s="251">
        <v>0</v>
      </c>
      <c r="G64" s="251">
        <v>0</v>
      </c>
      <c r="H64" s="251">
        <v>80.289999999999992</v>
      </c>
      <c r="I64" s="251">
        <v>0</v>
      </c>
      <c r="J64" s="251">
        <v>0</v>
      </c>
      <c r="K64" s="251">
        <v>80.289999999999992</v>
      </c>
      <c r="L64" s="251">
        <v>80.289999999999992</v>
      </c>
      <c r="M64" s="251">
        <v>0</v>
      </c>
      <c r="N64" s="251">
        <v>0</v>
      </c>
      <c r="O64" s="251">
        <v>0</v>
      </c>
      <c r="P64" s="251">
        <v>80.289999999999992</v>
      </c>
      <c r="Q64" s="251">
        <v>0</v>
      </c>
      <c r="R64" s="251">
        <v>0</v>
      </c>
      <c r="S64" s="251">
        <v>80.289999999999992</v>
      </c>
    </row>
    <row r="65" spans="1:21" s="260" customFormat="1" ht="18" x14ac:dyDescent="0.25">
      <c r="A65" s="325"/>
      <c r="B65" s="269" t="s">
        <v>513</v>
      </c>
      <c r="C65" s="251">
        <v>0</v>
      </c>
      <c r="D65" s="251">
        <v>0</v>
      </c>
      <c r="E65" s="251">
        <v>0</v>
      </c>
      <c r="F65" s="251">
        <v>0</v>
      </c>
      <c r="G65" s="251">
        <v>0</v>
      </c>
      <c r="H65" s="251">
        <v>0</v>
      </c>
      <c r="I65" s="251">
        <v>0</v>
      </c>
      <c r="J65" s="251">
        <v>0</v>
      </c>
      <c r="K65" s="251">
        <v>0</v>
      </c>
      <c r="L65" s="251">
        <v>0</v>
      </c>
      <c r="M65" s="251">
        <v>0</v>
      </c>
      <c r="N65" s="251">
        <v>0</v>
      </c>
      <c r="O65" s="251">
        <v>0</v>
      </c>
      <c r="P65" s="251">
        <v>0</v>
      </c>
      <c r="Q65" s="251">
        <v>0</v>
      </c>
      <c r="R65" s="251">
        <v>0</v>
      </c>
      <c r="S65" s="251">
        <v>0</v>
      </c>
    </row>
    <row r="66" spans="1:21" s="260" customFormat="1" ht="18" x14ac:dyDescent="0.25">
      <c r="A66" s="325"/>
      <c r="B66" s="269" t="s">
        <v>373</v>
      </c>
      <c r="C66" s="251">
        <v>0</v>
      </c>
      <c r="D66" s="251">
        <v>0</v>
      </c>
      <c r="E66" s="251">
        <v>0</v>
      </c>
      <c r="F66" s="251">
        <v>0</v>
      </c>
      <c r="G66" s="251">
        <v>0</v>
      </c>
      <c r="H66" s="251">
        <v>0</v>
      </c>
      <c r="I66" s="251">
        <v>0</v>
      </c>
      <c r="J66" s="251">
        <v>0</v>
      </c>
      <c r="K66" s="251">
        <v>0</v>
      </c>
      <c r="L66" s="251">
        <v>0</v>
      </c>
      <c r="M66" s="251">
        <v>0</v>
      </c>
      <c r="N66" s="251">
        <v>0</v>
      </c>
      <c r="O66" s="251">
        <v>0</v>
      </c>
      <c r="P66" s="251">
        <v>0</v>
      </c>
      <c r="Q66" s="251">
        <v>0</v>
      </c>
      <c r="R66" s="251">
        <v>0</v>
      </c>
      <c r="S66" s="251">
        <v>0</v>
      </c>
    </row>
    <row r="67" spans="1:21" s="260" customFormat="1" ht="36" x14ac:dyDescent="0.25">
      <c r="A67" s="325"/>
      <c r="B67" s="269" t="s">
        <v>375</v>
      </c>
      <c r="C67" s="251">
        <v>0</v>
      </c>
      <c r="D67" s="251">
        <v>299.22999999999996</v>
      </c>
      <c r="E67" s="251">
        <v>0</v>
      </c>
      <c r="F67" s="251">
        <v>0</v>
      </c>
      <c r="G67" s="251">
        <v>0</v>
      </c>
      <c r="H67" s="251">
        <v>299.22999999999996</v>
      </c>
      <c r="I67" s="251">
        <v>0</v>
      </c>
      <c r="J67" s="251">
        <v>0</v>
      </c>
      <c r="K67" s="251">
        <v>299.22999999999996</v>
      </c>
      <c r="L67" s="251">
        <v>299.22999999999996</v>
      </c>
      <c r="M67" s="251">
        <v>0</v>
      </c>
      <c r="N67" s="251">
        <v>0</v>
      </c>
      <c r="O67" s="251">
        <v>0</v>
      </c>
      <c r="P67" s="251">
        <v>299.22999999999996</v>
      </c>
      <c r="Q67" s="251">
        <v>0</v>
      </c>
      <c r="R67" s="251">
        <v>0</v>
      </c>
      <c r="S67" s="251">
        <v>299.22999999999996</v>
      </c>
    </row>
    <row r="68" spans="1:21" s="260" customFormat="1" ht="36" x14ac:dyDescent="0.25">
      <c r="A68" s="325"/>
      <c r="B68" s="269" t="s">
        <v>376</v>
      </c>
      <c r="C68" s="251">
        <v>0</v>
      </c>
      <c r="D68" s="251">
        <v>0</v>
      </c>
      <c r="E68" s="251">
        <v>0</v>
      </c>
      <c r="F68" s="251">
        <v>0</v>
      </c>
      <c r="G68" s="251">
        <v>0</v>
      </c>
      <c r="H68" s="251">
        <v>0</v>
      </c>
      <c r="I68" s="251">
        <v>0</v>
      </c>
      <c r="J68" s="251">
        <v>0</v>
      </c>
      <c r="K68" s="251">
        <v>0</v>
      </c>
      <c r="L68" s="251">
        <v>0</v>
      </c>
      <c r="M68" s="251">
        <v>0</v>
      </c>
      <c r="N68" s="251">
        <v>0</v>
      </c>
      <c r="O68" s="251">
        <v>0</v>
      </c>
      <c r="P68" s="251">
        <v>0</v>
      </c>
      <c r="Q68" s="251">
        <v>0</v>
      </c>
      <c r="R68" s="251">
        <v>0</v>
      </c>
      <c r="S68" s="251">
        <v>0</v>
      </c>
    </row>
    <row r="69" spans="1:21" s="260" customFormat="1" ht="36" x14ac:dyDescent="0.25">
      <c r="A69" s="325"/>
      <c r="B69" s="269" t="s">
        <v>377</v>
      </c>
      <c r="C69" s="251">
        <v>0</v>
      </c>
      <c r="D69" s="251">
        <v>0</v>
      </c>
      <c r="E69" s="251">
        <v>0</v>
      </c>
      <c r="F69" s="251">
        <v>0</v>
      </c>
      <c r="G69" s="251">
        <v>0</v>
      </c>
      <c r="H69" s="251">
        <v>0</v>
      </c>
      <c r="I69" s="251">
        <v>0</v>
      </c>
      <c r="J69" s="251">
        <v>0</v>
      </c>
      <c r="K69" s="251">
        <v>0</v>
      </c>
      <c r="L69" s="251">
        <v>0</v>
      </c>
      <c r="M69" s="251">
        <v>0</v>
      </c>
      <c r="N69" s="251">
        <v>0</v>
      </c>
      <c r="O69" s="251">
        <v>0</v>
      </c>
      <c r="P69" s="251">
        <v>0</v>
      </c>
      <c r="Q69" s="251">
        <v>0</v>
      </c>
      <c r="R69" s="251">
        <v>0</v>
      </c>
      <c r="S69" s="251">
        <v>0</v>
      </c>
    </row>
    <row r="70" spans="1:21" s="260" customFormat="1" ht="18" x14ac:dyDescent="0.25">
      <c r="A70" s="325"/>
      <c r="B70" s="269" t="s">
        <v>514</v>
      </c>
      <c r="C70" s="251">
        <v>0</v>
      </c>
      <c r="D70" s="251">
        <v>6006.8600000000006</v>
      </c>
      <c r="E70" s="251">
        <v>0</v>
      </c>
      <c r="F70" s="251">
        <v>0</v>
      </c>
      <c r="G70" s="251">
        <v>0</v>
      </c>
      <c r="H70" s="251">
        <v>6006.8600000000006</v>
      </c>
      <c r="I70" s="251">
        <v>0</v>
      </c>
      <c r="J70" s="251">
        <v>0</v>
      </c>
      <c r="K70" s="251">
        <v>6006.8600000000006</v>
      </c>
      <c r="L70" s="251">
        <v>6006.8600000000006</v>
      </c>
      <c r="M70" s="251">
        <v>0</v>
      </c>
      <c r="N70" s="251">
        <v>0</v>
      </c>
      <c r="O70" s="251">
        <v>0</v>
      </c>
      <c r="P70" s="251">
        <v>6006.8600000000006</v>
      </c>
      <c r="Q70" s="251">
        <v>0</v>
      </c>
      <c r="R70" s="251">
        <v>0</v>
      </c>
      <c r="S70" s="251">
        <v>6006.8600000000006</v>
      </c>
    </row>
    <row r="71" spans="1:21" s="260" customFormat="1" ht="18" x14ac:dyDescent="0.25">
      <c r="A71" s="325"/>
      <c r="B71" s="269" t="s">
        <v>378</v>
      </c>
      <c r="C71" s="251">
        <v>0</v>
      </c>
      <c r="D71" s="251">
        <v>83.38</v>
      </c>
      <c r="E71" s="251">
        <v>0</v>
      </c>
      <c r="F71" s="251">
        <v>0</v>
      </c>
      <c r="G71" s="251">
        <v>0</v>
      </c>
      <c r="H71" s="251">
        <v>83.38</v>
      </c>
      <c r="I71" s="251">
        <v>0</v>
      </c>
      <c r="J71" s="251">
        <v>0</v>
      </c>
      <c r="K71" s="251">
        <v>83.38</v>
      </c>
      <c r="L71" s="251">
        <v>83.38</v>
      </c>
      <c r="M71" s="251">
        <v>0</v>
      </c>
      <c r="N71" s="251">
        <v>0</v>
      </c>
      <c r="O71" s="251">
        <v>0</v>
      </c>
      <c r="P71" s="251">
        <v>83.38</v>
      </c>
      <c r="Q71" s="251">
        <v>0</v>
      </c>
      <c r="R71" s="251">
        <v>0</v>
      </c>
      <c r="S71" s="251">
        <v>83.38</v>
      </c>
    </row>
    <row r="72" spans="1:21" s="260" customFormat="1" ht="36" x14ac:dyDescent="0.25">
      <c r="A72" s="325"/>
      <c r="B72" s="269" t="s">
        <v>381</v>
      </c>
      <c r="C72" s="251">
        <v>0</v>
      </c>
      <c r="D72" s="251">
        <v>1.0299999999999998</v>
      </c>
      <c r="E72" s="251">
        <v>0</v>
      </c>
      <c r="F72" s="251">
        <v>0</v>
      </c>
      <c r="G72" s="251">
        <v>0</v>
      </c>
      <c r="H72" s="251">
        <v>1.0299999999999998</v>
      </c>
      <c r="I72" s="251">
        <v>0</v>
      </c>
      <c r="J72" s="251">
        <v>0</v>
      </c>
      <c r="K72" s="251">
        <v>1.0299999999999998</v>
      </c>
      <c r="L72" s="251">
        <v>1.0299999999999998</v>
      </c>
      <c r="M72" s="251">
        <v>0</v>
      </c>
      <c r="N72" s="251">
        <v>0</v>
      </c>
      <c r="O72" s="251">
        <v>0</v>
      </c>
      <c r="P72" s="251">
        <v>1.0299999999999998</v>
      </c>
      <c r="Q72" s="251">
        <v>0</v>
      </c>
      <c r="R72" s="251">
        <v>0</v>
      </c>
      <c r="S72" s="251">
        <v>1.0299999999999998</v>
      </c>
    </row>
    <row r="73" spans="1:21" s="260" customFormat="1" ht="18" x14ac:dyDescent="0.25">
      <c r="A73" s="325"/>
      <c r="B73" s="269" t="s">
        <v>505</v>
      </c>
      <c r="C73" s="251">
        <v>0</v>
      </c>
      <c r="D73" s="251">
        <v>269128.61000000004</v>
      </c>
      <c r="E73" s="251">
        <v>0</v>
      </c>
      <c r="F73" s="251">
        <v>0</v>
      </c>
      <c r="G73" s="251">
        <v>0</v>
      </c>
      <c r="H73" s="251">
        <v>269128.61000000004</v>
      </c>
      <c r="I73" s="251">
        <v>0</v>
      </c>
      <c r="J73" s="251">
        <v>0</v>
      </c>
      <c r="K73" s="251">
        <v>269128.61000000004</v>
      </c>
      <c r="L73" s="251">
        <v>269128.61000000004</v>
      </c>
      <c r="M73" s="251">
        <v>0</v>
      </c>
      <c r="N73" s="251">
        <v>0</v>
      </c>
      <c r="O73" s="251">
        <v>0</v>
      </c>
      <c r="P73" s="251">
        <v>269128.61000000004</v>
      </c>
      <c r="Q73" s="251">
        <v>0</v>
      </c>
      <c r="R73" s="251">
        <v>0</v>
      </c>
      <c r="S73" s="251">
        <v>269128.61000000004</v>
      </c>
    </row>
    <row r="74" spans="1:21" s="260" customFormat="1" ht="36" x14ac:dyDescent="0.2">
      <c r="A74" s="265" t="s">
        <v>8</v>
      </c>
      <c r="B74" s="257"/>
      <c r="C74" s="272">
        <f t="shared" ref="C74:S74" si="5">SUM(C44:C73)</f>
        <v>97567786.450000003</v>
      </c>
      <c r="D74" s="272">
        <f t="shared" si="5"/>
        <v>27925133</v>
      </c>
      <c r="E74" s="272">
        <f t="shared" si="5"/>
        <v>0</v>
      </c>
      <c r="F74" s="272">
        <f t="shared" si="5"/>
        <v>0</v>
      </c>
      <c r="G74" s="272">
        <f t="shared" si="5"/>
        <v>0</v>
      </c>
      <c r="H74" s="272">
        <f t="shared" si="5"/>
        <v>27925133</v>
      </c>
      <c r="I74" s="272">
        <f t="shared" si="5"/>
        <v>0</v>
      </c>
      <c r="J74" s="272">
        <f t="shared" si="5"/>
        <v>0</v>
      </c>
      <c r="K74" s="272">
        <f t="shared" si="5"/>
        <v>27925133</v>
      </c>
      <c r="L74" s="272">
        <f t="shared" si="5"/>
        <v>27925133</v>
      </c>
      <c r="M74" s="272">
        <f t="shared" si="5"/>
        <v>0</v>
      </c>
      <c r="N74" s="272">
        <f t="shared" si="5"/>
        <v>0</v>
      </c>
      <c r="O74" s="272">
        <f t="shared" si="5"/>
        <v>0</v>
      </c>
      <c r="P74" s="272">
        <f t="shared" si="5"/>
        <v>27925133</v>
      </c>
      <c r="Q74" s="272">
        <f t="shared" si="5"/>
        <v>0</v>
      </c>
      <c r="R74" s="272">
        <f t="shared" si="5"/>
        <v>0</v>
      </c>
      <c r="S74" s="272">
        <f t="shared" si="5"/>
        <v>27925133</v>
      </c>
    </row>
    <row r="75" spans="1:21" s="260" customFormat="1" ht="18" x14ac:dyDescent="0.2">
      <c r="A75" s="273" t="s">
        <v>87</v>
      </c>
      <c r="B75" s="257"/>
      <c r="C75" s="274">
        <f t="shared" ref="C75:S75" si="6">C27+C34+C36+C41+C43+C74</f>
        <v>326600160.65999997</v>
      </c>
      <c r="D75" s="274">
        <f t="shared" si="6"/>
        <v>396034175.62</v>
      </c>
      <c r="E75" s="274">
        <f t="shared" si="6"/>
        <v>355247581.51000005</v>
      </c>
      <c r="F75" s="274">
        <f t="shared" si="6"/>
        <v>320115245.65000004</v>
      </c>
      <c r="G75" s="274">
        <f t="shared" si="6"/>
        <v>320115244.85000008</v>
      </c>
      <c r="H75" s="274">
        <f t="shared" si="6"/>
        <v>40786594.109999999</v>
      </c>
      <c r="I75" s="274">
        <f t="shared" si="6"/>
        <v>35132335.859999999</v>
      </c>
      <c r="J75" s="274">
        <f t="shared" si="6"/>
        <v>0.79999999999999993</v>
      </c>
      <c r="K75" s="274">
        <f t="shared" si="6"/>
        <v>75918930.770000011</v>
      </c>
      <c r="L75" s="274">
        <f t="shared" si="6"/>
        <v>396034175.62</v>
      </c>
      <c r="M75" s="274">
        <f t="shared" si="6"/>
        <v>355247581.51000005</v>
      </c>
      <c r="N75" s="274">
        <f t="shared" si="6"/>
        <v>320115245.65000004</v>
      </c>
      <c r="O75" s="274">
        <f t="shared" si="6"/>
        <v>320115244.85000008</v>
      </c>
      <c r="P75" s="274">
        <f t="shared" si="6"/>
        <v>40786594.109999999</v>
      </c>
      <c r="Q75" s="274">
        <f t="shared" si="6"/>
        <v>35132335.859999999</v>
      </c>
      <c r="R75" s="274">
        <f t="shared" si="6"/>
        <v>0.79999999999999993</v>
      </c>
      <c r="S75" s="274">
        <f t="shared" si="6"/>
        <v>75918930.770000011</v>
      </c>
      <c r="T75" s="275"/>
      <c r="U75" s="276"/>
    </row>
    <row r="76" spans="1:21" x14ac:dyDescent="0.2">
      <c r="A76" s="33"/>
      <c r="B76" s="217"/>
      <c r="C76" s="33"/>
      <c r="D76" s="35"/>
      <c r="E76" s="35"/>
      <c r="F76" s="88"/>
      <c r="G76" s="88"/>
      <c r="H76" s="88"/>
      <c r="I76" s="88"/>
      <c r="J76" s="88"/>
      <c r="K76" s="35"/>
      <c r="L76" s="88"/>
      <c r="M76" s="88"/>
      <c r="N76" s="88"/>
      <c r="O76" s="88"/>
      <c r="P76" s="88"/>
      <c r="Q76" s="88"/>
      <c r="R76" s="88"/>
      <c r="S76" s="35"/>
    </row>
    <row r="77" spans="1:21" x14ac:dyDescent="0.2">
      <c r="D77" s="88"/>
      <c r="E77" s="88"/>
      <c r="F77" s="88"/>
      <c r="G77" s="88"/>
      <c r="H77" s="88"/>
      <c r="I77" s="88"/>
      <c r="J77" s="88"/>
      <c r="K77" s="35"/>
      <c r="P77" s="88"/>
      <c r="Q77" s="88"/>
      <c r="R77" s="88"/>
      <c r="S77" s="177"/>
    </row>
    <row r="78" spans="1:21" x14ac:dyDescent="0.2">
      <c r="D78" s="88"/>
      <c r="E78" s="88"/>
      <c r="F78" s="88"/>
      <c r="G78" s="88"/>
      <c r="H78" s="88"/>
      <c r="I78" s="88"/>
      <c r="J78" s="88"/>
      <c r="K78" s="35"/>
      <c r="L78" s="88"/>
      <c r="M78" s="88"/>
      <c r="N78" s="88"/>
      <c r="O78" s="88"/>
      <c r="Q78" s="88"/>
      <c r="R78" s="88"/>
      <c r="S78" s="177"/>
    </row>
    <row r="79" spans="1:21" x14ac:dyDescent="0.2">
      <c r="C79" s="178"/>
      <c r="D79" s="178"/>
      <c r="E79" s="178"/>
      <c r="F79" s="178"/>
      <c r="G79" s="178"/>
      <c r="H79" s="88"/>
      <c r="I79" s="88"/>
      <c r="J79" s="88"/>
      <c r="K79" s="35"/>
      <c r="L79" s="88"/>
      <c r="M79" s="88"/>
      <c r="N79" s="88"/>
      <c r="O79" s="88"/>
      <c r="Q79" s="88"/>
      <c r="R79" s="88"/>
      <c r="S79" s="177"/>
    </row>
    <row r="80" spans="1:21" x14ac:dyDescent="0.2">
      <c r="D80" s="88"/>
      <c r="E80" s="88"/>
      <c r="F80" s="88"/>
      <c r="G80" s="88"/>
      <c r="H80" s="88"/>
      <c r="I80" s="88"/>
      <c r="J80" s="88"/>
      <c r="K80" s="35"/>
      <c r="L80" s="88"/>
      <c r="M80" s="88"/>
      <c r="N80" s="88"/>
      <c r="O80" s="88"/>
      <c r="Q80" s="88"/>
      <c r="R80" s="88"/>
      <c r="S80" s="177"/>
    </row>
    <row r="81" spans="4:19" x14ac:dyDescent="0.2">
      <c r="D81" s="88"/>
      <c r="E81" s="88"/>
      <c r="F81" s="88"/>
      <c r="G81" s="88"/>
      <c r="H81" s="88"/>
      <c r="I81" s="88"/>
      <c r="J81" s="88"/>
      <c r="K81" s="35"/>
      <c r="L81" s="88"/>
      <c r="M81" s="88"/>
      <c r="N81" s="88"/>
      <c r="O81" s="88"/>
      <c r="Q81" s="88"/>
      <c r="R81" s="88"/>
      <c r="S81" s="35"/>
    </row>
    <row r="82" spans="4:19" x14ac:dyDescent="0.2">
      <c r="D82" s="88"/>
      <c r="E82" s="88"/>
      <c r="F82" s="88"/>
      <c r="G82" s="88"/>
      <c r="H82" s="88"/>
      <c r="I82" s="88"/>
      <c r="J82" s="88"/>
      <c r="K82" s="35"/>
      <c r="L82" s="88"/>
      <c r="M82" s="88"/>
      <c r="N82" s="88"/>
      <c r="O82" s="88"/>
      <c r="P82" s="88"/>
      <c r="Q82" s="88"/>
      <c r="R82" s="88"/>
      <c r="S82" s="177"/>
    </row>
    <row r="83" spans="4:19" x14ac:dyDescent="0.2">
      <c r="D83" s="88"/>
      <c r="E83" s="88"/>
      <c r="F83" s="88"/>
      <c r="G83" s="88"/>
      <c r="H83" s="88"/>
      <c r="I83" s="88"/>
      <c r="J83" s="88"/>
      <c r="K83" s="35"/>
      <c r="L83" s="88"/>
      <c r="M83" s="88"/>
      <c r="N83" s="88"/>
      <c r="O83" s="88"/>
      <c r="P83" s="88"/>
      <c r="Q83" s="88"/>
      <c r="R83" s="88"/>
      <c r="S83" s="35"/>
    </row>
    <row r="84" spans="4:19" x14ac:dyDescent="0.2">
      <c r="D84" s="88"/>
      <c r="E84" s="88"/>
      <c r="F84" s="88"/>
      <c r="G84" s="88"/>
      <c r="H84" s="88"/>
      <c r="I84" s="88"/>
      <c r="J84" s="88"/>
      <c r="K84" s="35"/>
      <c r="L84" s="88"/>
      <c r="M84" s="88"/>
      <c r="N84" s="88"/>
      <c r="O84" s="88"/>
      <c r="P84" s="88"/>
      <c r="Q84" s="88"/>
      <c r="R84" s="88"/>
      <c r="S84" s="35"/>
    </row>
    <row r="85" spans="4:19" x14ac:dyDescent="0.2">
      <c r="D85" s="88"/>
      <c r="E85" s="88"/>
      <c r="F85" s="88"/>
      <c r="G85" s="88"/>
      <c r="H85" s="88"/>
      <c r="I85" s="88"/>
      <c r="J85" s="88"/>
      <c r="K85" s="35"/>
      <c r="L85" s="88"/>
      <c r="M85" s="88"/>
      <c r="N85" s="88"/>
      <c r="O85" s="88"/>
      <c r="P85" s="88"/>
      <c r="Q85" s="88"/>
      <c r="R85" s="88"/>
      <c r="S85" s="35"/>
    </row>
    <row r="86" spans="4:19" x14ac:dyDescent="0.2">
      <c r="D86" s="88"/>
      <c r="E86" s="88"/>
      <c r="F86" s="88"/>
      <c r="G86" s="88"/>
      <c r="H86" s="88"/>
      <c r="I86" s="88"/>
      <c r="J86" s="88"/>
      <c r="K86" s="35"/>
      <c r="L86" s="88"/>
      <c r="M86" s="88"/>
      <c r="N86" s="88"/>
      <c r="O86" s="88"/>
      <c r="P86" s="88"/>
      <c r="Q86" s="88"/>
      <c r="R86" s="88"/>
      <c r="S86" s="35"/>
    </row>
    <row r="87" spans="4:19" x14ac:dyDescent="0.2">
      <c r="D87" s="88"/>
      <c r="E87" s="88"/>
      <c r="F87" s="88"/>
      <c r="G87" s="88"/>
      <c r="H87" s="88"/>
      <c r="I87" s="88"/>
      <c r="J87" s="88"/>
      <c r="K87" s="35"/>
      <c r="L87" s="88"/>
      <c r="M87" s="88"/>
      <c r="N87" s="88"/>
      <c r="O87" s="88"/>
      <c r="P87" s="88"/>
      <c r="Q87" s="88"/>
      <c r="R87" s="88"/>
      <c r="S87" s="35"/>
    </row>
    <row r="88" spans="4:19" x14ac:dyDescent="0.2">
      <c r="D88" s="88"/>
      <c r="E88" s="88"/>
      <c r="F88" s="88"/>
      <c r="G88" s="88"/>
      <c r="H88" s="88"/>
      <c r="I88" s="88"/>
      <c r="J88" s="88"/>
      <c r="K88" s="35"/>
      <c r="L88" s="88"/>
      <c r="M88" s="88"/>
      <c r="N88" s="88"/>
      <c r="O88" s="88"/>
      <c r="P88" s="88"/>
      <c r="Q88" s="88"/>
      <c r="R88" s="88"/>
      <c r="S88" s="35"/>
    </row>
    <row r="89" spans="4:19" x14ac:dyDescent="0.2">
      <c r="D89" s="88"/>
      <c r="E89" s="88"/>
      <c r="F89" s="88"/>
      <c r="G89" s="88"/>
      <c r="H89" s="88"/>
      <c r="I89" s="88"/>
      <c r="J89" s="88"/>
      <c r="K89" s="35"/>
      <c r="L89" s="88"/>
      <c r="M89" s="88"/>
      <c r="N89" s="88"/>
      <c r="O89" s="88"/>
      <c r="P89" s="88"/>
      <c r="Q89" s="88"/>
      <c r="R89" s="88"/>
      <c r="S89" s="35"/>
    </row>
    <row r="90" spans="4:19" x14ac:dyDescent="0.2">
      <c r="D90" s="88"/>
      <c r="E90" s="88"/>
      <c r="F90" s="88"/>
      <c r="G90" s="88"/>
      <c r="H90" s="88"/>
      <c r="I90" s="88"/>
      <c r="J90" s="88"/>
      <c r="K90" s="35"/>
      <c r="L90" s="88"/>
      <c r="M90" s="88"/>
      <c r="N90" s="88"/>
      <c r="O90" s="88"/>
      <c r="P90" s="88"/>
      <c r="Q90" s="88"/>
      <c r="R90" s="88"/>
      <c r="S90" s="35"/>
    </row>
    <row r="91" spans="4:19" x14ac:dyDescent="0.2">
      <c r="D91" s="88"/>
      <c r="E91" s="88"/>
      <c r="F91" s="88"/>
      <c r="G91" s="88"/>
      <c r="H91" s="88"/>
      <c r="I91" s="88"/>
      <c r="J91" s="88"/>
      <c r="K91" s="35"/>
      <c r="L91" s="88"/>
      <c r="M91" s="88"/>
      <c r="N91" s="88"/>
      <c r="O91" s="88"/>
      <c r="P91" s="88"/>
      <c r="Q91" s="88"/>
      <c r="R91" s="88"/>
      <c r="S91" s="35"/>
    </row>
    <row r="92" spans="4:19" x14ac:dyDescent="0.2">
      <c r="D92" s="88"/>
      <c r="E92" s="88"/>
      <c r="F92" s="88"/>
      <c r="G92" s="88"/>
      <c r="H92" s="88"/>
      <c r="I92" s="88"/>
      <c r="J92" s="88"/>
      <c r="K92" s="35"/>
      <c r="L92" s="88"/>
      <c r="M92" s="88"/>
      <c r="N92" s="88"/>
      <c r="O92" s="88"/>
      <c r="P92" s="88"/>
      <c r="Q92" s="88"/>
      <c r="R92" s="88"/>
      <c r="S92" s="35"/>
    </row>
    <row r="93" spans="4:19" x14ac:dyDescent="0.2">
      <c r="D93" s="88"/>
      <c r="E93" s="88"/>
      <c r="F93" s="88"/>
      <c r="G93" s="88"/>
      <c r="H93" s="88"/>
      <c r="I93" s="88"/>
      <c r="J93" s="88"/>
      <c r="K93" s="35"/>
      <c r="L93" s="88"/>
      <c r="M93" s="88"/>
      <c r="N93" s="88"/>
      <c r="O93" s="88"/>
      <c r="P93" s="88"/>
      <c r="Q93" s="88"/>
      <c r="R93" s="88"/>
      <c r="S93" s="35"/>
    </row>
    <row r="94" spans="4:19" x14ac:dyDescent="0.2">
      <c r="D94" s="88"/>
      <c r="E94" s="88"/>
      <c r="F94" s="88"/>
      <c r="G94" s="88"/>
      <c r="H94" s="88"/>
      <c r="I94" s="88"/>
      <c r="J94" s="88"/>
      <c r="K94" s="35"/>
      <c r="L94" s="88"/>
      <c r="M94" s="88"/>
      <c r="N94" s="88"/>
      <c r="O94" s="88"/>
      <c r="P94" s="88"/>
      <c r="Q94" s="88"/>
      <c r="R94" s="88"/>
      <c r="S94" s="35"/>
    </row>
    <row r="95" spans="4:19" x14ac:dyDescent="0.2">
      <c r="D95" s="88"/>
      <c r="E95" s="88"/>
      <c r="F95" s="88"/>
      <c r="G95" s="88"/>
      <c r="H95" s="88"/>
      <c r="I95" s="88"/>
      <c r="J95" s="88"/>
      <c r="K95" s="35"/>
      <c r="L95" s="88"/>
      <c r="M95" s="88"/>
      <c r="N95" s="88"/>
      <c r="O95" s="88"/>
      <c r="P95" s="88"/>
      <c r="Q95" s="88"/>
      <c r="R95" s="88"/>
      <c r="S95" s="35"/>
    </row>
    <row r="160" spans="1:1" x14ac:dyDescent="0.2">
      <c r="A160" s="174" t="s">
        <v>129</v>
      </c>
    </row>
  </sheetData>
  <mergeCells count="23">
    <mergeCell ref="I10:I11"/>
    <mergeCell ref="J10:J11"/>
    <mergeCell ref="A1:S1"/>
    <mergeCell ref="A3:S3"/>
    <mergeCell ref="A4:S4"/>
    <mergeCell ref="A5:S5"/>
    <mergeCell ref="A2:S2"/>
    <mergeCell ref="A44:A73"/>
    <mergeCell ref="A8:A11"/>
    <mergeCell ref="A7:C7"/>
    <mergeCell ref="S10:S11"/>
    <mergeCell ref="L9:S9"/>
    <mergeCell ref="L8:S8"/>
    <mergeCell ref="P10:P11"/>
    <mergeCell ref="Q10:Q11"/>
    <mergeCell ref="R10:R11"/>
    <mergeCell ref="A28:A33"/>
    <mergeCell ref="A37:A40"/>
    <mergeCell ref="A12:A26"/>
    <mergeCell ref="K10:K11"/>
    <mergeCell ref="B8:K8"/>
    <mergeCell ref="D9:K9"/>
    <mergeCell ref="H10:H11"/>
  </mergeCells>
  <printOptions horizontalCentered="1" gridLines="1" gridLinesSet="0"/>
  <pageMargins left="0.23622047244094491" right="0.23622047244094491" top="0.74803149606299213" bottom="0.74803149606299213" header="0.31496062992125984" footer="0.31496062992125984"/>
  <pageSetup scale="31" fitToHeight="0" pageOrder="overThenDown" orientation="landscape" r:id="rId1"/>
  <headerFooter alignWithMargins="0">
    <oddFooter>&amp;C&amp;F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2:AU13"/>
  <sheetViews>
    <sheetView view="pageBreakPreview" zoomScale="85" zoomScaleNormal="100" zoomScaleSheetLayoutView="85" workbookViewId="0">
      <selection activeCell="A15" sqref="A15"/>
    </sheetView>
  </sheetViews>
  <sheetFormatPr baseColWidth="10" defaultRowHeight="12.75" x14ac:dyDescent="0.2"/>
  <cols>
    <col min="1" max="1" width="37.85546875" customWidth="1"/>
    <col min="2" max="2" width="17.7109375" customWidth="1"/>
    <col min="3" max="3" width="16.28515625" customWidth="1"/>
    <col min="4" max="4" width="15.85546875" customWidth="1"/>
    <col min="5" max="5" width="18" customWidth="1"/>
    <col min="6" max="6" width="18.140625" customWidth="1"/>
    <col min="7" max="7" width="17.5703125" customWidth="1"/>
    <col min="8" max="8" width="15.140625" customWidth="1"/>
    <col min="9" max="9" width="17.140625" customWidth="1"/>
    <col min="10" max="10" width="17" customWidth="1"/>
    <col min="11" max="11" width="19.140625" customWidth="1"/>
    <col min="12" max="12" width="17" customWidth="1"/>
    <col min="13" max="13" width="15.28515625" customWidth="1"/>
    <col min="14" max="14" width="15.85546875" customWidth="1"/>
    <col min="15" max="15" width="16" customWidth="1"/>
    <col min="16" max="16" width="20.140625" customWidth="1"/>
    <col min="17" max="17" width="17.42578125" customWidth="1"/>
    <col min="18" max="18" width="14.42578125" customWidth="1"/>
    <col min="19" max="19" width="16.85546875" customWidth="1"/>
    <col min="20" max="20" width="17.5703125" customWidth="1"/>
    <col min="21" max="21" width="18.57031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480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ht="15" x14ac:dyDescent="0.2">
      <c r="A11" s="278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30" x14ac:dyDescent="0.2">
      <c r="A12" s="278" t="s">
        <v>390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11954</v>
      </c>
      <c r="H12" s="209">
        <v>11954</v>
      </c>
      <c r="I12" s="209">
        <v>0</v>
      </c>
      <c r="J12" s="209">
        <v>11954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15.75" x14ac:dyDescent="0.25">
      <c r="A13" s="281" t="s">
        <v>5</v>
      </c>
      <c r="B13" s="212">
        <f>SUM(B11:B12)</f>
        <v>0</v>
      </c>
      <c r="C13" s="212">
        <f t="shared" ref="C13:U13" si="0">SUM(C11:C12)</f>
        <v>0</v>
      </c>
      <c r="D13" s="212">
        <f t="shared" si="0"/>
        <v>0</v>
      </c>
      <c r="E13" s="212">
        <f t="shared" si="0"/>
        <v>0</v>
      </c>
      <c r="F13" s="212">
        <f t="shared" si="0"/>
        <v>0</v>
      </c>
      <c r="G13" s="212">
        <f t="shared" si="0"/>
        <v>11954</v>
      </c>
      <c r="H13" s="212">
        <f t="shared" si="0"/>
        <v>11954</v>
      </c>
      <c r="I13" s="212">
        <f t="shared" si="0"/>
        <v>0</v>
      </c>
      <c r="J13" s="212">
        <f t="shared" si="0"/>
        <v>11954</v>
      </c>
      <c r="K13" s="212">
        <f t="shared" si="0"/>
        <v>0</v>
      </c>
      <c r="L13" s="212">
        <f t="shared" si="0"/>
        <v>0</v>
      </c>
      <c r="M13" s="212">
        <f t="shared" si="0"/>
        <v>0</v>
      </c>
      <c r="N13" s="212">
        <f t="shared" si="0"/>
        <v>0</v>
      </c>
      <c r="O13" s="212">
        <f t="shared" si="0"/>
        <v>0</v>
      </c>
      <c r="P13" s="212">
        <f t="shared" si="0"/>
        <v>0</v>
      </c>
      <c r="Q13" s="212">
        <f t="shared" si="0"/>
        <v>0</v>
      </c>
      <c r="R13" s="212">
        <f t="shared" si="0"/>
        <v>0</v>
      </c>
      <c r="S13" s="212">
        <f t="shared" si="0"/>
        <v>0</v>
      </c>
      <c r="T13" s="212">
        <f t="shared" si="0"/>
        <v>0</v>
      </c>
      <c r="U13" s="212">
        <f t="shared" si="0"/>
        <v>0</v>
      </c>
      <c r="AU13" s="211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6" orientation="landscape" r:id="rId1"/>
  <headerFooter>
    <oddHeader>&amp;RANEXO 2.9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2:AU12"/>
  <sheetViews>
    <sheetView view="pageBreakPreview" zoomScale="70" zoomScaleNormal="100" zoomScaleSheetLayoutView="70" workbookViewId="0">
      <selection activeCell="A3" sqref="A3"/>
    </sheetView>
  </sheetViews>
  <sheetFormatPr baseColWidth="10" defaultRowHeight="12.75" x14ac:dyDescent="0.2"/>
  <cols>
    <col min="1" max="1" width="37.85546875" customWidth="1"/>
    <col min="2" max="2" width="16.7109375" customWidth="1"/>
    <col min="3" max="3" width="14.140625" customWidth="1"/>
    <col min="4" max="4" width="16.85546875" customWidth="1"/>
    <col min="5" max="5" width="14.5703125" customWidth="1"/>
    <col min="6" max="6" width="14.85546875" customWidth="1"/>
    <col min="7" max="7" width="16.28515625" customWidth="1"/>
    <col min="8" max="8" width="13.42578125" customWidth="1"/>
    <col min="9" max="9" width="13.7109375" customWidth="1"/>
    <col min="10" max="10" width="15.42578125" customWidth="1"/>
    <col min="11" max="11" width="15.7109375" customWidth="1"/>
    <col min="12" max="12" width="16.28515625" customWidth="1"/>
    <col min="13" max="17" width="15.5703125" customWidth="1"/>
    <col min="18" max="21" width="16.140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518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ht="15" x14ac:dyDescent="0.2">
      <c r="A11" s="219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.75" x14ac:dyDescent="0.25">
      <c r="A12" s="281" t="s">
        <v>5</v>
      </c>
      <c r="B12" s="212">
        <f>SUM(B11)</f>
        <v>0</v>
      </c>
      <c r="C12" s="212">
        <f t="shared" ref="C12:U12" si="0">SUM(C11)</f>
        <v>0</v>
      </c>
      <c r="D12" s="212">
        <f t="shared" si="0"/>
        <v>0</v>
      </c>
      <c r="E12" s="212">
        <f t="shared" si="0"/>
        <v>0</v>
      </c>
      <c r="F12" s="212">
        <f t="shared" si="0"/>
        <v>0</v>
      </c>
      <c r="G12" s="212">
        <f t="shared" si="0"/>
        <v>0</v>
      </c>
      <c r="H12" s="212">
        <f t="shared" si="0"/>
        <v>0</v>
      </c>
      <c r="I12" s="212">
        <f t="shared" si="0"/>
        <v>0</v>
      </c>
      <c r="J12" s="212">
        <f t="shared" si="0"/>
        <v>0</v>
      </c>
      <c r="K12" s="212">
        <f t="shared" si="0"/>
        <v>0</v>
      </c>
      <c r="L12" s="212">
        <f t="shared" si="0"/>
        <v>0</v>
      </c>
      <c r="M12" s="212">
        <f t="shared" si="0"/>
        <v>0</v>
      </c>
      <c r="N12" s="212">
        <f t="shared" si="0"/>
        <v>0</v>
      </c>
      <c r="O12" s="212">
        <f t="shared" si="0"/>
        <v>0</v>
      </c>
      <c r="P12" s="212">
        <f t="shared" si="0"/>
        <v>0</v>
      </c>
      <c r="Q12" s="212">
        <f t="shared" si="0"/>
        <v>0</v>
      </c>
      <c r="R12" s="212">
        <f t="shared" si="0"/>
        <v>0</v>
      </c>
      <c r="S12" s="212">
        <f t="shared" si="0"/>
        <v>0</v>
      </c>
      <c r="T12" s="212">
        <f t="shared" si="0"/>
        <v>0</v>
      </c>
      <c r="U12" s="212">
        <f t="shared" si="0"/>
        <v>0</v>
      </c>
      <c r="AU12" s="211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9" orientation="landscape" r:id="rId1"/>
  <headerFooter>
    <oddHeader>&amp;RANEXO 2.10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A875A-84B2-48FC-AF67-0103F5F84420}">
  <sheetPr>
    <tabColor rgb="FFFF0000"/>
  </sheetPr>
  <dimension ref="A2:AU14"/>
  <sheetViews>
    <sheetView view="pageBreakPreview" zoomScale="85" zoomScaleNormal="100" zoomScaleSheetLayoutView="85" workbookViewId="0">
      <selection activeCell="F22" sqref="F22"/>
    </sheetView>
  </sheetViews>
  <sheetFormatPr baseColWidth="10" defaultRowHeight="12.75" x14ac:dyDescent="0.2"/>
  <cols>
    <col min="1" max="1" width="37.85546875" customWidth="1"/>
    <col min="2" max="21" width="16.28515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1402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320"/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AU10" s="211"/>
    </row>
    <row r="11" spans="1:47" s="210" customFormat="1" ht="15" x14ac:dyDescent="0.2">
      <c r="A11" s="320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" x14ac:dyDescent="0.2">
      <c r="A12" s="320" t="s">
        <v>386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52998.689999999995</v>
      </c>
      <c r="H12" s="209">
        <v>0</v>
      </c>
      <c r="I12" s="209">
        <v>52998.689999999995</v>
      </c>
      <c r="J12" s="209">
        <v>52998.689999999995</v>
      </c>
      <c r="K12" s="209">
        <v>0</v>
      </c>
      <c r="L12" s="209">
        <v>15590.4</v>
      </c>
      <c r="M12" s="209">
        <v>0</v>
      </c>
      <c r="N12" s="209">
        <v>15590.4</v>
      </c>
      <c r="O12" s="209">
        <v>15590.4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15.75" x14ac:dyDescent="0.25">
      <c r="A13" s="281" t="s">
        <v>5</v>
      </c>
      <c r="B13" s="212">
        <f>SUM(B11:B12)</f>
        <v>0</v>
      </c>
      <c r="C13" s="212">
        <f t="shared" ref="C13:U13" si="0">SUM(C11:C12)</f>
        <v>0</v>
      </c>
      <c r="D13" s="212">
        <f t="shared" si="0"/>
        <v>0</v>
      </c>
      <c r="E13" s="212">
        <f t="shared" si="0"/>
        <v>0</v>
      </c>
      <c r="F13" s="212">
        <f t="shared" si="0"/>
        <v>0</v>
      </c>
      <c r="G13" s="212">
        <f t="shared" si="0"/>
        <v>52998.689999999995</v>
      </c>
      <c r="H13" s="212">
        <f t="shared" si="0"/>
        <v>0</v>
      </c>
      <c r="I13" s="212">
        <f t="shared" si="0"/>
        <v>52998.689999999995</v>
      </c>
      <c r="J13" s="212">
        <f t="shared" si="0"/>
        <v>52998.689999999995</v>
      </c>
      <c r="K13" s="212">
        <f t="shared" si="0"/>
        <v>0</v>
      </c>
      <c r="L13" s="212">
        <f t="shared" si="0"/>
        <v>15590.4</v>
      </c>
      <c r="M13" s="212">
        <f t="shared" si="0"/>
        <v>0</v>
      </c>
      <c r="N13" s="212">
        <f t="shared" si="0"/>
        <v>15590.4</v>
      </c>
      <c r="O13" s="212">
        <f t="shared" si="0"/>
        <v>15590.4</v>
      </c>
      <c r="P13" s="212">
        <f t="shared" si="0"/>
        <v>0</v>
      </c>
      <c r="Q13" s="212">
        <f t="shared" si="0"/>
        <v>0</v>
      </c>
      <c r="R13" s="212">
        <f t="shared" si="0"/>
        <v>0</v>
      </c>
      <c r="S13" s="212">
        <f t="shared" si="0"/>
        <v>0</v>
      </c>
      <c r="T13" s="212">
        <f t="shared" si="0"/>
        <v>0</v>
      </c>
      <c r="U13" s="212">
        <f t="shared" si="0"/>
        <v>0</v>
      </c>
      <c r="AU13" s="211"/>
    </row>
    <row r="14" spans="1:47" s="210" customFormat="1" ht="15" x14ac:dyDescent="0.2"/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>&amp;RANEXO 2.11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2:AU13"/>
  <sheetViews>
    <sheetView view="pageBreakPreview" topLeftCell="C1" zoomScale="85" zoomScaleNormal="100" zoomScaleSheetLayoutView="85" workbookViewId="0">
      <selection activeCell="U21" sqref="D21:U21"/>
    </sheetView>
  </sheetViews>
  <sheetFormatPr baseColWidth="10" defaultRowHeight="12.75" x14ac:dyDescent="0.2"/>
  <cols>
    <col min="1" max="1" width="37.85546875" customWidth="1"/>
    <col min="2" max="21" width="16.28515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519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ht="15" x14ac:dyDescent="0.2">
      <c r="A11" s="219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.75" x14ac:dyDescent="0.25">
      <c r="A12" s="281" t="s">
        <v>5</v>
      </c>
      <c r="B12" s="212">
        <f>SUM(B11)</f>
        <v>0</v>
      </c>
      <c r="C12" s="212">
        <f t="shared" ref="C12:U12" si="0">SUM(C11)</f>
        <v>0</v>
      </c>
      <c r="D12" s="212">
        <f t="shared" si="0"/>
        <v>0</v>
      </c>
      <c r="E12" s="212">
        <f t="shared" si="0"/>
        <v>0</v>
      </c>
      <c r="F12" s="212">
        <f t="shared" si="0"/>
        <v>0</v>
      </c>
      <c r="G12" s="212">
        <f t="shared" si="0"/>
        <v>0</v>
      </c>
      <c r="H12" s="212">
        <f t="shared" si="0"/>
        <v>0</v>
      </c>
      <c r="I12" s="212">
        <f t="shared" si="0"/>
        <v>0</v>
      </c>
      <c r="J12" s="212">
        <f t="shared" si="0"/>
        <v>0</v>
      </c>
      <c r="K12" s="212">
        <f t="shared" si="0"/>
        <v>0</v>
      </c>
      <c r="L12" s="212">
        <f t="shared" si="0"/>
        <v>0</v>
      </c>
      <c r="M12" s="212">
        <f t="shared" si="0"/>
        <v>0</v>
      </c>
      <c r="N12" s="212">
        <f t="shared" si="0"/>
        <v>0</v>
      </c>
      <c r="O12" s="212">
        <f t="shared" si="0"/>
        <v>0</v>
      </c>
      <c r="P12" s="212">
        <f t="shared" si="0"/>
        <v>0</v>
      </c>
      <c r="Q12" s="212">
        <f t="shared" si="0"/>
        <v>0</v>
      </c>
      <c r="R12" s="212">
        <f t="shared" si="0"/>
        <v>0</v>
      </c>
      <c r="S12" s="212">
        <f t="shared" si="0"/>
        <v>0</v>
      </c>
      <c r="T12" s="212">
        <f t="shared" si="0"/>
        <v>0</v>
      </c>
      <c r="U12" s="212">
        <f t="shared" si="0"/>
        <v>0</v>
      </c>
      <c r="AU12" s="211"/>
    </row>
    <row r="13" spans="1:47" s="210" customFormat="1" ht="15" x14ac:dyDescent="0.2"/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>&amp;RANEXO 2.12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2:AU12"/>
  <sheetViews>
    <sheetView view="pageBreakPreview" zoomScale="85" zoomScaleNormal="100" zoomScaleSheetLayoutView="85" workbookViewId="0">
      <selection activeCell="E20" sqref="E20:H22"/>
    </sheetView>
  </sheetViews>
  <sheetFormatPr baseColWidth="10" defaultRowHeight="12.75" x14ac:dyDescent="0.2"/>
  <cols>
    <col min="1" max="1" width="37.85546875" customWidth="1"/>
    <col min="2" max="21" width="16.28515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520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AU10" s="211"/>
    </row>
    <row r="11" spans="1:47" s="210" customFormat="1" ht="15" x14ac:dyDescent="0.2">
      <c r="A11" s="219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.75" x14ac:dyDescent="0.25">
      <c r="A12" s="281" t="s">
        <v>5</v>
      </c>
      <c r="B12" s="212">
        <f>SUM(B10:B11)</f>
        <v>0</v>
      </c>
      <c r="C12" s="212">
        <f t="shared" ref="C12:U12" si="0">SUM(C10:C11)</f>
        <v>0</v>
      </c>
      <c r="D12" s="212">
        <f t="shared" si="0"/>
        <v>0</v>
      </c>
      <c r="E12" s="212">
        <f t="shared" si="0"/>
        <v>0</v>
      </c>
      <c r="F12" s="212">
        <f t="shared" si="0"/>
        <v>0</v>
      </c>
      <c r="G12" s="212">
        <f t="shared" si="0"/>
        <v>0</v>
      </c>
      <c r="H12" s="212">
        <f t="shared" si="0"/>
        <v>0</v>
      </c>
      <c r="I12" s="212">
        <f t="shared" si="0"/>
        <v>0</v>
      </c>
      <c r="J12" s="212">
        <f t="shared" si="0"/>
        <v>0</v>
      </c>
      <c r="K12" s="212">
        <f t="shared" si="0"/>
        <v>0</v>
      </c>
      <c r="L12" s="212">
        <f t="shared" si="0"/>
        <v>0</v>
      </c>
      <c r="M12" s="212">
        <f t="shared" si="0"/>
        <v>0</v>
      </c>
      <c r="N12" s="212">
        <f t="shared" si="0"/>
        <v>0</v>
      </c>
      <c r="O12" s="212">
        <f t="shared" si="0"/>
        <v>0</v>
      </c>
      <c r="P12" s="212">
        <f t="shared" si="0"/>
        <v>0</v>
      </c>
      <c r="Q12" s="212">
        <f t="shared" si="0"/>
        <v>0</v>
      </c>
      <c r="R12" s="212">
        <f t="shared" si="0"/>
        <v>0</v>
      </c>
      <c r="S12" s="212">
        <f t="shared" si="0"/>
        <v>0</v>
      </c>
      <c r="T12" s="212">
        <f t="shared" si="0"/>
        <v>0</v>
      </c>
      <c r="U12" s="212">
        <f t="shared" si="0"/>
        <v>0</v>
      </c>
      <c r="AU12" s="211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>&amp;RANEXO 2.13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B3C8E-C1A0-4F69-B495-7FD39A24ACE8}">
  <sheetPr>
    <tabColor rgb="FFFF0000"/>
  </sheetPr>
  <dimension ref="A2:AU14"/>
  <sheetViews>
    <sheetView view="pageBreakPreview" zoomScale="85" zoomScaleNormal="100" zoomScaleSheetLayoutView="85" workbookViewId="0">
      <selection activeCell="L21" sqref="A20:L21"/>
    </sheetView>
  </sheetViews>
  <sheetFormatPr baseColWidth="10" defaultRowHeight="12.75" x14ac:dyDescent="0.2"/>
  <cols>
    <col min="1" max="1" width="37.85546875" customWidth="1"/>
    <col min="2" max="21" width="16.28515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1403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320"/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AU10" s="211"/>
    </row>
    <row r="11" spans="1:47" s="210" customFormat="1" ht="15" x14ac:dyDescent="0.2">
      <c r="A11" s="320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" x14ac:dyDescent="0.2">
      <c r="A12" s="320" t="s">
        <v>387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  <c r="I12" s="209">
        <v>0</v>
      </c>
      <c r="J12" s="209">
        <v>0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15.75" x14ac:dyDescent="0.25">
      <c r="A13" s="281" t="s">
        <v>5</v>
      </c>
      <c r="B13" s="212">
        <f>SUM(B11:B12)</f>
        <v>0</v>
      </c>
      <c r="C13" s="212">
        <f t="shared" ref="C13:U13" si="0">SUM(C11:C12)</f>
        <v>0</v>
      </c>
      <c r="D13" s="212">
        <f t="shared" si="0"/>
        <v>0</v>
      </c>
      <c r="E13" s="212">
        <f t="shared" si="0"/>
        <v>0</v>
      </c>
      <c r="F13" s="212">
        <f t="shared" si="0"/>
        <v>0</v>
      </c>
      <c r="G13" s="212">
        <f t="shared" si="0"/>
        <v>0</v>
      </c>
      <c r="H13" s="212">
        <f t="shared" si="0"/>
        <v>0</v>
      </c>
      <c r="I13" s="212">
        <f t="shared" si="0"/>
        <v>0</v>
      </c>
      <c r="J13" s="212">
        <f t="shared" si="0"/>
        <v>0</v>
      </c>
      <c r="K13" s="212">
        <f t="shared" si="0"/>
        <v>0</v>
      </c>
      <c r="L13" s="212">
        <f t="shared" si="0"/>
        <v>0</v>
      </c>
      <c r="M13" s="212">
        <f t="shared" si="0"/>
        <v>0</v>
      </c>
      <c r="N13" s="212">
        <f t="shared" si="0"/>
        <v>0</v>
      </c>
      <c r="O13" s="212">
        <f t="shared" si="0"/>
        <v>0</v>
      </c>
      <c r="P13" s="212">
        <f t="shared" si="0"/>
        <v>0</v>
      </c>
      <c r="Q13" s="212">
        <f t="shared" si="0"/>
        <v>0</v>
      </c>
      <c r="R13" s="212">
        <f t="shared" si="0"/>
        <v>0</v>
      </c>
      <c r="S13" s="212">
        <f t="shared" si="0"/>
        <v>0</v>
      </c>
      <c r="T13" s="212">
        <f t="shared" si="0"/>
        <v>0</v>
      </c>
      <c r="U13" s="212">
        <f t="shared" si="0"/>
        <v>0</v>
      </c>
      <c r="AU13" s="211"/>
    </row>
    <row r="14" spans="1:47" s="210" customFormat="1" ht="15" x14ac:dyDescent="0.2"/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>&amp;RANEXO 2.14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2:AU12"/>
  <sheetViews>
    <sheetView view="pageBreakPreview" zoomScale="55" zoomScaleNormal="100" zoomScaleSheetLayoutView="55" workbookViewId="0">
      <selection activeCell="G59" sqref="G59"/>
    </sheetView>
  </sheetViews>
  <sheetFormatPr baseColWidth="10" defaultRowHeight="12.75" x14ac:dyDescent="0.2"/>
  <cols>
    <col min="1" max="1" width="37.85546875" customWidth="1"/>
    <col min="2" max="21" width="17.28515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AU10" s="211"/>
    </row>
    <row r="11" spans="1:47" s="210" customFormat="1" ht="15" x14ac:dyDescent="0.2">
      <c r="A11" s="219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.75" x14ac:dyDescent="0.25">
      <c r="A12" s="281" t="s">
        <v>5</v>
      </c>
      <c r="B12" s="212">
        <f>SUM(B10:B11)</f>
        <v>0</v>
      </c>
      <c r="C12" s="212">
        <f t="shared" ref="C12:U12" si="0">SUM(C10:C11)</f>
        <v>0</v>
      </c>
      <c r="D12" s="212">
        <f t="shared" si="0"/>
        <v>0</v>
      </c>
      <c r="E12" s="212">
        <f t="shared" si="0"/>
        <v>0</v>
      </c>
      <c r="F12" s="212">
        <f t="shared" si="0"/>
        <v>0</v>
      </c>
      <c r="G12" s="212">
        <f t="shared" si="0"/>
        <v>0</v>
      </c>
      <c r="H12" s="212">
        <f t="shared" si="0"/>
        <v>0</v>
      </c>
      <c r="I12" s="212">
        <f t="shared" si="0"/>
        <v>0</v>
      </c>
      <c r="J12" s="212">
        <f t="shared" si="0"/>
        <v>0</v>
      </c>
      <c r="K12" s="212">
        <f t="shared" si="0"/>
        <v>0</v>
      </c>
      <c r="L12" s="212">
        <f t="shared" si="0"/>
        <v>0</v>
      </c>
      <c r="M12" s="212">
        <f t="shared" si="0"/>
        <v>0</v>
      </c>
      <c r="N12" s="212">
        <f t="shared" si="0"/>
        <v>0</v>
      </c>
      <c r="O12" s="212">
        <f t="shared" si="0"/>
        <v>0</v>
      </c>
      <c r="P12" s="212">
        <f t="shared" si="0"/>
        <v>0</v>
      </c>
      <c r="Q12" s="212">
        <f t="shared" si="0"/>
        <v>0</v>
      </c>
      <c r="R12" s="212">
        <f t="shared" si="0"/>
        <v>0</v>
      </c>
      <c r="S12" s="212">
        <f t="shared" si="0"/>
        <v>0</v>
      </c>
      <c r="T12" s="212">
        <f t="shared" si="0"/>
        <v>0</v>
      </c>
      <c r="U12" s="212">
        <f t="shared" si="0"/>
        <v>0</v>
      </c>
      <c r="AU12" s="211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5" orientation="landscape" r:id="rId1"/>
  <headerFooter>
    <oddHeader xml:space="preserve">&amp;RANEXO 2.15
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</sheetPr>
  <dimension ref="A2:AU12"/>
  <sheetViews>
    <sheetView view="pageBreakPreview" zoomScale="55" zoomScaleNormal="100" zoomScaleSheetLayoutView="55" workbookViewId="0">
      <selection activeCell="J51" sqref="J51"/>
    </sheetView>
  </sheetViews>
  <sheetFormatPr baseColWidth="10" defaultRowHeight="12.75" x14ac:dyDescent="0.2"/>
  <cols>
    <col min="1" max="1" width="37.85546875" customWidth="1"/>
    <col min="2" max="21" width="17.425781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522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AU10" s="211"/>
    </row>
    <row r="11" spans="1:47" s="210" customFormat="1" ht="15" x14ac:dyDescent="0.2">
      <c r="A11" s="219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.75" x14ac:dyDescent="0.25">
      <c r="A12" s="281" t="s">
        <v>5</v>
      </c>
      <c r="B12" s="212">
        <f>SUM(B10:B11)</f>
        <v>0</v>
      </c>
      <c r="C12" s="212">
        <f t="shared" ref="C12:U12" si="0">SUM(C10:C11)</f>
        <v>0</v>
      </c>
      <c r="D12" s="212">
        <f t="shared" si="0"/>
        <v>0</v>
      </c>
      <c r="E12" s="212">
        <f t="shared" si="0"/>
        <v>0</v>
      </c>
      <c r="F12" s="212">
        <f t="shared" si="0"/>
        <v>0</v>
      </c>
      <c r="G12" s="212">
        <f t="shared" si="0"/>
        <v>0</v>
      </c>
      <c r="H12" s="212">
        <f t="shared" si="0"/>
        <v>0</v>
      </c>
      <c r="I12" s="212">
        <f t="shared" si="0"/>
        <v>0</v>
      </c>
      <c r="J12" s="212">
        <f t="shared" si="0"/>
        <v>0</v>
      </c>
      <c r="K12" s="212">
        <f t="shared" si="0"/>
        <v>0</v>
      </c>
      <c r="L12" s="212">
        <f t="shared" si="0"/>
        <v>0</v>
      </c>
      <c r="M12" s="212">
        <f t="shared" si="0"/>
        <v>0</v>
      </c>
      <c r="N12" s="212">
        <f t="shared" si="0"/>
        <v>0</v>
      </c>
      <c r="O12" s="212">
        <f t="shared" si="0"/>
        <v>0</v>
      </c>
      <c r="P12" s="212">
        <f t="shared" si="0"/>
        <v>0</v>
      </c>
      <c r="Q12" s="212">
        <f t="shared" si="0"/>
        <v>0</v>
      </c>
      <c r="R12" s="212">
        <f t="shared" si="0"/>
        <v>0</v>
      </c>
      <c r="S12" s="212">
        <f t="shared" si="0"/>
        <v>0</v>
      </c>
      <c r="T12" s="212">
        <f t="shared" si="0"/>
        <v>0</v>
      </c>
      <c r="U12" s="212">
        <f t="shared" si="0"/>
        <v>0</v>
      </c>
      <c r="AU12" s="211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5" orientation="landscape" r:id="rId1"/>
  <headerFooter>
    <oddHeader xml:space="preserve">&amp;RANEXO 2.16
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0000"/>
  </sheetPr>
  <dimension ref="A2:AU13"/>
  <sheetViews>
    <sheetView view="pageBreakPreview" zoomScale="85" zoomScaleNormal="100" zoomScaleSheetLayoutView="85" workbookViewId="0">
      <selection activeCell="F24" sqref="F24"/>
    </sheetView>
  </sheetViews>
  <sheetFormatPr baseColWidth="10" defaultRowHeight="12.75" x14ac:dyDescent="0.2"/>
  <cols>
    <col min="1" max="1" width="37.85546875" customWidth="1"/>
    <col min="2" max="21" width="16.140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523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AU10" s="211"/>
    </row>
    <row r="11" spans="1:47" s="210" customFormat="1" ht="15" x14ac:dyDescent="0.2">
      <c r="A11" s="219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.75" x14ac:dyDescent="0.25">
      <c r="A12" s="281" t="s">
        <v>5</v>
      </c>
      <c r="B12" s="212">
        <f>SUM(B10:B11)</f>
        <v>0</v>
      </c>
      <c r="C12" s="212">
        <f t="shared" ref="C12:U12" si="0">SUM(C10:C11)</f>
        <v>0</v>
      </c>
      <c r="D12" s="212">
        <f t="shared" si="0"/>
        <v>0</v>
      </c>
      <c r="E12" s="212">
        <f t="shared" si="0"/>
        <v>0</v>
      </c>
      <c r="F12" s="212">
        <f t="shared" si="0"/>
        <v>0</v>
      </c>
      <c r="G12" s="212">
        <f t="shared" si="0"/>
        <v>0</v>
      </c>
      <c r="H12" s="212">
        <f t="shared" si="0"/>
        <v>0</v>
      </c>
      <c r="I12" s="212">
        <f t="shared" si="0"/>
        <v>0</v>
      </c>
      <c r="J12" s="212">
        <f t="shared" si="0"/>
        <v>0</v>
      </c>
      <c r="K12" s="212">
        <f t="shared" si="0"/>
        <v>0</v>
      </c>
      <c r="L12" s="212">
        <f t="shared" si="0"/>
        <v>0</v>
      </c>
      <c r="M12" s="212">
        <f t="shared" si="0"/>
        <v>0</v>
      </c>
      <c r="N12" s="212">
        <f t="shared" si="0"/>
        <v>0</v>
      </c>
      <c r="O12" s="212">
        <f t="shared" si="0"/>
        <v>0</v>
      </c>
      <c r="P12" s="212">
        <f t="shared" si="0"/>
        <v>0</v>
      </c>
      <c r="Q12" s="212">
        <f t="shared" si="0"/>
        <v>0</v>
      </c>
      <c r="R12" s="212">
        <f t="shared" si="0"/>
        <v>0</v>
      </c>
      <c r="S12" s="212">
        <f t="shared" si="0"/>
        <v>0</v>
      </c>
      <c r="T12" s="212">
        <f t="shared" si="0"/>
        <v>0</v>
      </c>
      <c r="U12" s="212">
        <f t="shared" si="0"/>
        <v>0</v>
      </c>
      <c r="AU12" s="211"/>
    </row>
    <row r="13" spans="1:47" s="210" customFormat="1" ht="15" x14ac:dyDescent="0.2"/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 xml:space="preserve">&amp;RANEXO 2.17
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0000"/>
  </sheetPr>
  <dimension ref="A2:AU14"/>
  <sheetViews>
    <sheetView view="pageBreakPreview" zoomScale="85" zoomScaleNormal="100" zoomScaleSheetLayoutView="85" workbookViewId="0">
      <selection activeCell="H26" sqref="H26"/>
    </sheetView>
  </sheetViews>
  <sheetFormatPr baseColWidth="10" defaultRowHeight="12.75" x14ac:dyDescent="0.2"/>
  <cols>
    <col min="1" max="1" width="37.85546875" customWidth="1"/>
    <col min="2" max="21" width="16.425781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485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AU10" s="211"/>
    </row>
    <row r="11" spans="1:47" s="210" customFormat="1" ht="15" x14ac:dyDescent="0.2">
      <c r="A11" s="278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45" x14ac:dyDescent="0.2">
      <c r="A12" s="278" t="s">
        <v>387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  <c r="I12" s="209">
        <v>0</v>
      </c>
      <c r="J12" s="209">
        <v>0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15.75" x14ac:dyDescent="0.25">
      <c r="A13" s="281" t="s">
        <v>5</v>
      </c>
      <c r="B13" s="212">
        <f>SUM(B10:B12)</f>
        <v>0</v>
      </c>
      <c r="C13" s="212">
        <f t="shared" ref="C13:U13" si="0">SUM(C10:C12)</f>
        <v>0</v>
      </c>
      <c r="D13" s="212">
        <f t="shared" si="0"/>
        <v>0</v>
      </c>
      <c r="E13" s="212">
        <f t="shared" si="0"/>
        <v>0</v>
      </c>
      <c r="F13" s="212">
        <f t="shared" si="0"/>
        <v>0</v>
      </c>
      <c r="G13" s="212">
        <f t="shared" si="0"/>
        <v>0</v>
      </c>
      <c r="H13" s="212">
        <f t="shared" si="0"/>
        <v>0</v>
      </c>
      <c r="I13" s="212">
        <f t="shared" si="0"/>
        <v>0</v>
      </c>
      <c r="J13" s="212">
        <f t="shared" si="0"/>
        <v>0</v>
      </c>
      <c r="K13" s="212">
        <f t="shared" si="0"/>
        <v>0</v>
      </c>
      <c r="L13" s="212">
        <f t="shared" si="0"/>
        <v>0</v>
      </c>
      <c r="M13" s="212">
        <f t="shared" si="0"/>
        <v>0</v>
      </c>
      <c r="N13" s="212">
        <f t="shared" si="0"/>
        <v>0</v>
      </c>
      <c r="O13" s="212">
        <f t="shared" si="0"/>
        <v>0</v>
      </c>
      <c r="P13" s="212">
        <f t="shared" si="0"/>
        <v>0</v>
      </c>
      <c r="Q13" s="212">
        <f t="shared" si="0"/>
        <v>0</v>
      </c>
      <c r="R13" s="212">
        <f t="shared" si="0"/>
        <v>0</v>
      </c>
      <c r="S13" s="212">
        <f t="shared" si="0"/>
        <v>0</v>
      </c>
      <c r="T13" s="212">
        <f t="shared" si="0"/>
        <v>0</v>
      </c>
      <c r="U13" s="212">
        <f t="shared" si="0"/>
        <v>0</v>
      </c>
      <c r="AU13" s="211"/>
    </row>
    <row r="14" spans="1:47" s="210" customFormat="1" ht="15" x14ac:dyDescent="0.2"/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 xml:space="preserve">&amp;RANEXO 2.18
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T125"/>
  <sheetViews>
    <sheetView view="pageBreakPreview" topLeftCell="A10" zoomScale="55" zoomScaleNormal="70" zoomScaleSheetLayoutView="55" workbookViewId="0">
      <selection activeCell="C113" sqref="C113"/>
    </sheetView>
  </sheetViews>
  <sheetFormatPr baseColWidth="10" defaultColWidth="11.42578125" defaultRowHeight="12.75" x14ac:dyDescent="0.2"/>
  <cols>
    <col min="1" max="1" width="56.140625" style="4" customWidth="1"/>
    <col min="2" max="2" width="25.7109375" style="4" customWidth="1"/>
    <col min="3" max="3" width="21" style="4" customWidth="1"/>
    <col min="4" max="5" width="22.42578125" style="4" customWidth="1"/>
    <col min="6" max="6" width="24.7109375" style="4" customWidth="1"/>
    <col min="7" max="7" width="20.7109375" style="34" customWidth="1"/>
    <col min="8" max="8" width="21.85546875" style="4" customWidth="1"/>
    <col min="9" max="9" width="22.5703125" style="4" customWidth="1"/>
    <col min="10" max="10" width="21" style="4" customWidth="1"/>
    <col min="11" max="11" width="20.85546875" style="4" customWidth="1"/>
    <col min="12" max="12" width="20" style="34" customWidth="1"/>
    <col min="13" max="13" width="22.42578125" style="4" customWidth="1"/>
    <col min="14" max="14" width="18.85546875" style="4" customWidth="1"/>
    <col min="15" max="15" width="22" style="4" customWidth="1"/>
    <col min="16" max="16" width="12.85546875" style="15" bestFit="1" customWidth="1"/>
    <col min="17" max="17" width="16.28515625" style="4" customWidth="1"/>
    <col min="18" max="16384" width="11.42578125" style="4"/>
  </cols>
  <sheetData>
    <row r="1" spans="1:46" ht="20.25" x14ac:dyDescent="0.3">
      <c r="A1" s="347" t="str">
        <f>'ANEXO 2'!A2:S2</f>
        <v>INFORME DE AUTOEVALUACIÓN TRIMESTRAL DEL PERÍODO DEL  1 DE ENERO AL 30 DE SEPTIEMBRE DE 2018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4"/>
    </row>
    <row r="2" spans="1:46" ht="6.75" customHeight="1" x14ac:dyDescent="0.25">
      <c r="A2" s="9"/>
      <c r="B2" s="16"/>
      <c r="C2" s="16"/>
      <c r="D2" s="16"/>
      <c r="E2" s="16"/>
      <c r="F2" s="16"/>
      <c r="G2" s="130"/>
      <c r="H2" s="16"/>
      <c r="I2" s="16"/>
      <c r="J2" s="16"/>
      <c r="K2" s="16"/>
      <c r="L2" s="130"/>
      <c r="M2" s="8"/>
      <c r="N2" s="8"/>
      <c r="O2" s="8"/>
      <c r="P2" s="4"/>
    </row>
    <row r="3" spans="1:46" ht="18" x14ac:dyDescent="0.25">
      <c r="A3" s="364" t="s">
        <v>112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4"/>
    </row>
    <row r="4" spans="1:46" ht="9" customHeight="1" x14ac:dyDescent="0.25">
      <c r="A4" s="9"/>
      <c r="B4" s="16"/>
      <c r="C4" s="16"/>
      <c r="D4" s="16"/>
      <c r="E4" s="16"/>
      <c r="F4" s="16"/>
      <c r="G4" s="130"/>
      <c r="H4" s="16"/>
      <c r="I4" s="16"/>
      <c r="J4" s="16"/>
      <c r="K4" s="16"/>
      <c r="L4" s="130"/>
      <c r="M4" s="8"/>
      <c r="N4" s="8"/>
      <c r="O4" s="8"/>
      <c r="P4" s="4"/>
    </row>
    <row r="5" spans="1:46" ht="18" x14ac:dyDescent="0.25">
      <c r="A5" s="366" t="s">
        <v>131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4"/>
    </row>
    <row r="6" spans="1:46" s="210" customFormat="1" ht="15.75" x14ac:dyDescent="0.25">
      <c r="A6" s="232" t="s">
        <v>305</v>
      </c>
      <c r="B6" s="232"/>
      <c r="C6" s="233">
        <f>D107</f>
        <v>396034175.61999995</v>
      </c>
      <c r="D6" s="368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70"/>
      <c r="AT6" s="211"/>
    </row>
    <row r="7" spans="1:46" s="210" customFormat="1" ht="15.75" x14ac:dyDescent="0.2">
      <c r="A7" s="371" t="s">
        <v>306</v>
      </c>
      <c r="B7" s="234" t="s">
        <v>94</v>
      </c>
      <c r="C7" s="234"/>
      <c r="D7" s="234"/>
      <c r="E7" s="234"/>
      <c r="F7" s="234"/>
      <c r="G7" s="234"/>
      <c r="H7" s="234" t="s">
        <v>3</v>
      </c>
      <c r="I7" s="234"/>
      <c r="J7" s="234"/>
      <c r="K7" s="234"/>
      <c r="L7" s="234" t="s">
        <v>26</v>
      </c>
      <c r="M7" s="234"/>
      <c r="N7" s="234"/>
      <c r="O7" s="234"/>
      <c r="P7" s="235"/>
      <c r="AT7" s="211"/>
    </row>
    <row r="8" spans="1:46" s="210" customFormat="1" ht="15.75" x14ac:dyDescent="0.2">
      <c r="A8" s="372"/>
      <c r="B8" s="374"/>
      <c r="C8" s="234"/>
      <c r="D8" s="234">
        <v>1</v>
      </c>
      <c r="E8" s="234">
        <v>2</v>
      </c>
      <c r="F8" s="234">
        <v>3</v>
      </c>
      <c r="G8" s="234">
        <v>4</v>
      </c>
      <c r="H8" s="234">
        <v>5</v>
      </c>
      <c r="I8" s="234">
        <v>6</v>
      </c>
      <c r="J8" s="234">
        <v>7</v>
      </c>
      <c r="K8" s="234">
        <v>8</v>
      </c>
      <c r="L8" s="236" t="s">
        <v>307</v>
      </c>
      <c r="M8" s="236" t="s">
        <v>308</v>
      </c>
      <c r="N8" s="236" t="s">
        <v>309</v>
      </c>
      <c r="O8" s="236" t="s">
        <v>310</v>
      </c>
      <c r="P8" s="235"/>
      <c r="AT8" s="211"/>
    </row>
    <row r="9" spans="1:46" s="210" customFormat="1" ht="15.75" x14ac:dyDescent="0.2">
      <c r="A9" s="373"/>
      <c r="B9" s="375"/>
      <c r="C9" s="234" t="s">
        <v>113</v>
      </c>
      <c r="D9" s="234" t="s">
        <v>12</v>
      </c>
      <c r="E9" s="234" t="s">
        <v>24</v>
      </c>
      <c r="F9" s="234" t="s">
        <v>6</v>
      </c>
      <c r="G9" s="234" t="s">
        <v>10</v>
      </c>
      <c r="H9" s="234" t="s">
        <v>12</v>
      </c>
      <c r="I9" s="234" t="s">
        <v>24</v>
      </c>
      <c r="J9" s="234" t="s">
        <v>6</v>
      </c>
      <c r="K9" s="234" t="s">
        <v>10</v>
      </c>
      <c r="L9" s="234" t="s">
        <v>311</v>
      </c>
      <c r="M9" s="234" t="s">
        <v>14</v>
      </c>
      <c r="N9" s="234" t="s">
        <v>16</v>
      </c>
      <c r="O9" s="234" t="s">
        <v>15</v>
      </c>
      <c r="P9" s="235"/>
      <c r="AT9" s="211"/>
    </row>
    <row r="10" spans="1:46" s="210" customFormat="1" ht="15.75" x14ac:dyDescent="0.25">
      <c r="A10" s="237" t="s">
        <v>23</v>
      </c>
      <c r="B10" s="348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50"/>
      <c r="AT10" s="211"/>
    </row>
    <row r="11" spans="1:46" s="210" customFormat="1" ht="15" x14ac:dyDescent="0.2">
      <c r="A11" s="353" t="s">
        <v>22</v>
      </c>
      <c r="B11" s="277" t="s">
        <v>444</v>
      </c>
      <c r="C11" s="209">
        <v>134453753.24999997</v>
      </c>
      <c r="D11" s="209">
        <v>128666731.20999999</v>
      </c>
      <c r="E11" s="209">
        <v>-5155587.0600000005</v>
      </c>
      <c r="F11" s="209">
        <v>43013110.130000003</v>
      </c>
      <c r="G11" s="209">
        <v>43013110.130000003</v>
      </c>
      <c r="H11" s="209">
        <v>128666731.20999999</v>
      </c>
      <c r="I11" s="209">
        <v>128666731.20999999</v>
      </c>
      <c r="J11" s="209">
        <v>105438154.05999999</v>
      </c>
      <c r="K11" s="209">
        <v>105438154.05999999</v>
      </c>
      <c r="L11" s="209">
        <v>0</v>
      </c>
      <c r="M11" s="209">
        <v>23228577.149999999</v>
      </c>
      <c r="N11" s="209">
        <v>0</v>
      </c>
      <c r="O11" s="209">
        <v>23228577.149999999</v>
      </c>
      <c r="P11" s="220"/>
      <c r="Q11" s="221"/>
      <c r="R11" s="220"/>
      <c r="AT11" s="211"/>
    </row>
    <row r="12" spans="1:46" s="210" customFormat="1" ht="15" x14ac:dyDescent="0.2">
      <c r="A12" s="354"/>
      <c r="B12" s="277" t="s">
        <v>124</v>
      </c>
      <c r="C12" s="209">
        <v>0</v>
      </c>
      <c r="D12" s="209">
        <v>3859300.7600000007</v>
      </c>
      <c r="E12" s="209">
        <v>3859300.7600000007</v>
      </c>
      <c r="F12" s="209">
        <v>2711303.7600000007</v>
      </c>
      <c r="G12" s="209">
        <v>2711303.7600000007</v>
      </c>
      <c r="H12" s="209">
        <v>3859300.7600000007</v>
      </c>
      <c r="I12" s="209">
        <v>3859300.7600000007</v>
      </c>
      <c r="J12" s="209">
        <v>2711303.7600000007</v>
      </c>
      <c r="K12" s="209">
        <v>2711303.7600000007</v>
      </c>
      <c r="L12" s="209">
        <v>0</v>
      </c>
      <c r="M12" s="209">
        <v>1147997</v>
      </c>
      <c r="N12" s="209">
        <v>0</v>
      </c>
      <c r="O12" s="209">
        <v>1147997</v>
      </c>
      <c r="P12" s="220"/>
      <c r="Q12" s="221"/>
      <c r="R12" s="220"/>
      <c r="AT12" s="211"/>
    </row>
    <row r="13" spans="1:46" s="210" customFormat="1" ht="15" x14ac:dyDescent="0.2">
      <c r="A13" s="354"/>
      <c r="B13" s="277" t="s">
        <v>121</v>
      </c>
      <c r="C13" s="209">
        <v>1689781.96</v>
      </c>
      <c r="D13" s="209">
        <v>1893452.7999999998</v>
      </c>
      <c r="E13" s="209">
        <v>145170.84000000008</v>
      </c>
      <c r="F13" s="209">
        <v>615194.24000000022</v>
      </c>
      <c r="G13" s="209">
        <v>615194.24000000022</v>
      </c>
      <c r="H13" s="209">
        <v>1893452.7999999998</v>
      </c>
      <c r="I13" s="209">
        <v>1893452.7999999998</v>
      </c>
      <c r="J13" s="209">
        <v>1216920.5699999998</v>
      </c>
      <c r="K13" s="209">
        <v>1216920.5699999998</v>
      </c>
      <c r="L13" s="209">
        <v>0</v>
      </c>
      <c r="M13" s="209">
        <v>676532.23</v>
      </c>
      <c r="N13" s="209">
        <v>0</v>
      </c>
      <c r="O13" s="209">
        <v>676532.23</v>
      </c>
      <c r="P13" s="220"/>
      <c r="Q13" s="221"/>
      <c r="R13" s="220"/>
      <c r="AT13" s="211"/>
    </row>
    <row r="14" spans="1:46" s="210" customFormat="1" ht="15" x14ac:dyDescent="0.2">
      <c r="A14" s="354"/>
      <c r="B14" s="213" t="s">
        <v>1058</v>
      </c>
      <c r="C14" s="209">
        <v>0</v>
      </c>
      <c r="D14" s="209">
        <v>1004610</v>
      </c>
      <c r="E14" s="209">
        <v>1004610</v>
      </c>
      <c r="F14" s="209">
        <v>946287.76000000024</v>
      </c>
      <c r="G14" s="209">
        <v>946287.76000000024</v>
      </c>
      <c r="H14" s="209">
        <v>1004610</v>
      </c>
      <c r="I14" s="209">
        <v>1004610</v>
      </c>
      <c r="J14" s="209">
        <v>946287.76000000024</v>
      </c>
      <c r="K14" s="209">
        <v>946287.76000000024</v>
      </c>
      <c r="L14" s="209">
        <v>0</v>
      </c>
      <c r="M14" s="209">
        <v>58322.2399999997</v>
      </c>
      <c r="N14" s="209">
        <v>0</v>
      </c>
      <c r="O14" s="209">
        <v>58322.2399999997</v>
      </c>
      <c r="P14" s="220"/>
      <c r="Q14" s="221"/>
      <c r="R14" s="220"/>
      <c r="AT14" s="211"/>
    </row>
    <row r="15" spans="1:46" s="210" customFormat="1" ht="15" x14ac:dyDescent="0.2">
      <c r="A15" s="354"/>
      <c r="B15" s="277" t="s">
        <v>218</v>
      </c>
      <c r="C15" s="209">
        <v>0</v>
      </c>
      <c r="D15" s="209">
        <v>988626.00000000023</v>
      </c>
      <c r="E15" s="209">
        <v>0</v>
      </c>
      <c r="F15" s="209">
        <v>979529.88000000024</v>
      </c>
      <c r="G15" s="209">
        <v>979529.88000000024</v>
      </c>
      <c r="H15" s="209">
        <v>988626.00000000023</v>
      </c>
      <c r="I15" s="209">
        <v>988626.00000000023</v>
      </c>
      <c r="J15" s="209">
        <v>979529.88000000024</v>
      </c>
      <c r="K15" s="209">
        <v>979529.88000000024</v>
      </c>
      <c r="L15" s="209">
        <v>0</v>
      </c>
      <c r="M15" s="209">
        <v>9096.119999999999</v>
      </c>
      <c r="N15" s="209">
        <v>0</v>
      </c>
      <c r="O15" s="209">
        <v>9096.119999999999</v>
      </c>
      <c r="P15" s="220"/>
      <c r="Q15" s="221"/>
      <c r="R15" s="220"/>
      <c r="AT15" s="211"/>
    </row>
    <row r="16" spans="1:46" s="210" customFormat="1" ht="15" x14ac:dyDescent="0.2">
      <c r="A16" s="354"/>
      <c r="B16" s="277" t="s">
        <v>117</v>
      </c>
      <c r="C16" s="209">
        <v>27069384.579999998</v>
      </c>
      <c r="D16" s="209">
        <v>34197954.000000007</v>
      </c>
      <c r="E16" s="209">
        <v>5097069.4200000009</v>
      </c>
      <c r="F16" s="209">
        <v>7880495.7800000021</v>
      </c>
      <c r="G16" s="209">
        <v>7880495.7800000021</v>
      </c>
      <c r="H16" s="209">
        <v>34197954.000000007</v>
      </c>
      <c r="I16" s="209">
        <v>34197954.000000007</v>
      </c>
      <c r="J16" s="209">
        <v>24632051.319999997</v>
      </c>
      <c r="K16" s="209">
        <v>24632051.319999997</v>
      </c>
      <c r="L16" s="209">
        <v>0</v>
      </c>
      <c r="M16" s="209">
        <v>9565902.680000009</v>
      </c>
      <c r="N16" s="209">
        <v>0</v>
      </c>
      <c r="O16" s="209">
        <v>9565902.680000009</v>
      </c>
      <c r="P16" s="220"/>
      <c r="Q16" s="221"/>
      <c r="R16" s="220"/>
      <c r="AT16" s="211"/>
    </row>
    <row r="17" spans="1:46" s="210" customFormat="1" ht="15" x14ac:dyDescent="0.2">
      <c r="A17" s="354"/>
      <c r="B17" s="277" t="s">
        <v>122</v>
      </c>
      <c r="C17" s="209">
        <v>794580.60000000021</v>
      </c>
      <c r="D17" s="209">
        <v>997448.16000000038</v>
      </c>
      <c r="E17" s="209">
        <v>178174.2600000001</v>
      </c>
      <c r="F17" s="209">
        <v>565591.26000000024</v>
      </c>
      <c r="G17" s="209">
        <v>565591.26000000024</v>
      </c>
      <c r="H17" s="209">
        <v>997448.16000000038</v>
      </c>
      <c r="I17" s="209">
        <v>997448.16000000038</v>
      </c>
      <c r="J17" s="209">
        <v>815710.7200000002</v>
      </c>
      <c r="K17" s="209">
        <v>815710.7200000002</v>
      </c>
      <c r="L17" s="209">
        <v>0</v>
      </c>
      <c r="M17" s="209">
        <v>181737.44000000009</v>
      </c>
      <c r="N17" s="209">
        <v>0</v>
      </c>
      <c r="O17" s="209">
        <v>181737.44000000009</v>
      </c>
      <c r="P17" s="220"/>
      <c r="Q17" s="221"/>
      <c r="R17" s="220"/>
      <c r="AT17" s="211"/>
    </row>
    <row r="18" spans="1:46" s="210" customFormat="1" ht="15" x14ac:dyDescent="0.2">
      <c r="A18" s="354"/>
      <c r="B18" s="277" t="s">
        <v>372</v>
      </c>
      <c r="C18" s="209">
        <v>0</v>
      </c>
      <c r="D18" s="209">
        <v>273600.00000000006</v>
      </c>
      <c r="E18" s="209">
        <v>0</v>
      </c>
      <c r="F18" s="209">
        <v>0</v>
      </c>
      <c r="G18" s="209">
        <v>0</v>
      </c>
      <c r="H18" s="209">
        <v>273600.00000000006</v>
      </c>
      <c r="I18" s="209">
        <v>273600.00000000006</v>
      </c>
      <c r="J18" s="209">
        <v>273600.00000000006</v>
      </c>
      <c r="K18" s="209">
        <v>273600.00000000006</v>
      </c>
      <c r="L18" s="209">
        <v>0</v>
      </c>
      <c r="M18" s="209">
        <v>0</v>
      </c>
      <c r="N18" s="209">
        <v>0</v>
      </c>
      <c r="O18" s="209">
        <v>0</v>
      </c>
      <c r="P18" s="220"/>
      <c r="Q18" s="221"/>
      <c r="R18" s="220"/>
      <c r="AT18" s="211"/>
    </row>
    <row r="19" spans="1:46" s="210" customFormat="1" ht="15" x14ac:dyDescent="0.2">
      <c r="A19" s="353" t="s">
        <v>105</v>
      </c>
      <c r="B19" s="277" t="s">
        <v>444</v>
      </c>
      <c r="C19" s="209">
        <v>8457455.0000000019</v>
      </c>
      <c r="D19" s="209">
        <v>5105760.4200000009</v>
      </c>
      <c r="E19" s="209">
        <v>1452693.4</v>
      </c>
      <c r="F19" s="209">
        <v>1451653.4</v>
      </c>
      <c r="G19" s="209">
        <v>1451653.4</v>
      </c>
      <c r="H19" s="209">
        <v>5105760.4200000009</v>
      </c>
      <c r="I19" s="209">
        <v>4354565.95</v>
      </c>
      <c r="J19" s="209">
        <v>4353525.95</v>
      </c>
      <c r="K19" s="209">
        <v>4353525.95</v>
      </c>
      <c r="L19" s="209">
        <v>751194.47</v>
      </c>
      <c r="M19" s="209">
        <v>1040</v>
      </c>
      <c r="N19" s="209">
        <v>0</v>
      </c>
      <c r="O19" s="209">
        <v>752234.47</v>
      </c>
      <c r="P19" s="220"/>
      <c r="Q19" s="221"/>
      <c r="R19" s="220"/>
      <c r="AT19" s="211"/>
    </row>
    <row r="20" spans="1:46" s="210" customFormat="1" ht="15" x14ac:dyDescent="0.2">
      <c r="A20" s="354"/>
      <c r="B20" s="277" t="s">
        <v>124</v>
      </c>
      <c r="C20" s="209">
        <v>0</v>
      </c>
      <c r="D20" s="209">
        <v>616107.7200000002</v>
      </c>
      <c r="E20" s="209">
        <v>304602.08000000007</v>
      </c>
      <c r="F20" s="209">
        <v>304602.08000000007</v>
      </c>
      <c r="G20" s="209">
        <v>304602.08000000007</v>
      </c>
      <c r="H20" s="209">
        <v>616107.7200000002</v>
      </c>
      <c r="I20" s="209">
        <v>616107.69000000006</v>
      </c>
      <c r="J20" s="209">
        <v>616107.69000000006</v>
      </c>
      <c r="K20" s="209">
        <v>616107.69000000006</v>
      </c>
      <c r="L20" s="209">
        <v>3.0000000199999998E-2</v>
      </c>
      <c r="M20" s="209">
        <v>0</v>
      </c>
      <c r="N20" s="209">
        <v>0</v>
      </c>
      <c r="O20" s="209">
        <v>3.0000000199999998E-2</v>
      </c>
      <c r="P20" s="220"/>
      <c r="Q20" s="221"/>
      <c r="R20" s="220"/>
      <c r="AT20" s="211"/>
    </row>
    <row r="21" spans="1:46" s="210" customFormat="1" ht="15" x14ac:dyDescent="0.2">
      <c r="A21" s="354"/>
      <c r="B21" s="277" t="s">
        <v>121</v>
      </c>
      <c r="C21" s="209">
        <v>390000.00000000006</v>
      </c>
      <c r="D21" s="209">
        <v>898740.90000000026</v>
      </c>
      <c r="E21" s="209">
        <v>0</v>
      </c>
      <c r="F21" s="209">
        <v>0</v>
      </c>
      <c r="G21" s="209">
        <v>0</v>
      </c>
      <c r="H21" s="209">
        <v>898740.90000000026</v>
      </c>
      <c r="I21" s="209">
        <v>898740.90000000026</v>
      </c>
      <c r="J21" s="209">
        <v>898740.90000000026</v>
      </c>
      <c r="K21" s="209">
        <v>898740.10000000021</v>
      </c>
      <c r="L21" s="209">
        <v>0</v>
      </c>
      <c r="M21" s="209">
        <v>0</v>
      </c>
      <c r="N21" s="209">
        <v>0.79999999999999993</v>
      </c>
      <c r="O21" s="209">
        <v>0.79999999999999993</v>
      </c>
      <c r="P21" s="220"/>
      <c r="Q21" s="221"/>
      <c r="R21" s="220"/>
      <c r="AT21" s="211"/>
    </row>
    <row r="22" spans="1:46" s="210" customFormat="1" ht="15" x14ac:dyDescent="0.2">
      <c r="A22" s="354"/>
      <c r="B22" s="277" t="s">
        <v>218</v>
      </c>
      <c r="C22" s="209">
        <v>0</v>
      </c>
      <c r="D22" s="209">
        <v>3537669.7300000009</v>
      </c>
      <c r="E22" s="209">
        <v>13646.519999999999</v>
      </c>
      <c r="F22" s="209">
        <v>13646.519999999999</v>
      </c>
      <c r="G22" s="209">
        <v>13646.519999999999</v>
      </c>
      <c r="H22" s="209">
        <v>3537669.7300000009</v>
      </c>
      <c r="I22" s="209">
        <v>3419668.7300000009</v>
      </c>
      <c r="J22" s="209">
        <v>3419668.7300000009</v>
      </c>
      <c r="K22" s="209">
        <v>3419668.7300000009</v>
      </c>
      <c r="L22" s="209">
        <v>118001</v>
      </c>
      <c r="M22" s="209">
        <v>0</v>
      </c>
      <c r="N22" s="209">
        <v>0</v>
      </c>
      <c r="O22" s="209">
        <v>118001</v>
      </c>
      <c r="P22" s="220"/>
      <c r="Q22" s="221"/>
      <c r="R22" s="220"/>
      <c r="AT22" s="211"/>
    </row>
    <row r="23" spans="1:46" s="210" customFormat="1" ht="15" x14ac:dyDescent="0.2">
      <c r="A23" s="354"/>
      <c r="B23" s="277" t="s">
        <v>1400</v>
      </c>
      <c r="C23" s="209">
        <v>0</v>
      </c>
      <c r="D23" s="209">
        <v>52998.69000000001</v>
      </c>
      <c r="E23" s="209">
        <v>52998.69000000001</v>
      </c>
      <c r="F23" s="209">
        <v>52998.69000000001</v>
      </c>
      <c r="G23" s="209">
        <v>52998.69000000001</v>
      </c>
      <c r="H23" s="209">
        <v>52998.69000000001</v>
      </c>
      <c r="I23" s="209">
        <v>52998.69000000001</v>
      </c>
      <c r="J23" s="209">
        <v>52998.69000000001</v>
      </c>
      <c r="K23" s="209">
        <v>52998.69000000001</v>
      </c>
      <c r="L23" s="209">
        <v>0</v>
      </c>
      <c r="M23" s="209">
        <v>0</v>
      </c>
      <c r="N23" s="209">
        <v>0</v>
      </c>
      <c r="O23" s="209">
        <v>0</v>
      </c>
      <c r="P23" s="220"/>
      <c r="Q23" s="221"/>
      <c r="R23" s="220"/>
      <c r="AT23" s="211"/>
    </row>
    <row r="24" spans="1:46" s="210" customFormat="1" ht="15" x14ac:dyDescent="0.2">
      <c r="A24" s="354"/>
      <c r="B24" s="277" t="s">
        <v>116</v>
      </c>
      <c r="C24" s="209">
        <v>0</v>
      </c>
      <c r="D24" s="209">
        <v>956320.56000000029</v>
      </c>
      <c r="E24" s="209">
        <v>391220.37000000005</v>
      </c>
      <c r="F24" s="209">
        <v>391220.37000000005</v>
      </c>
      <c r="G24" s="209">
        <v>391220.37000000005</v>
      </c>
      <c r="H24" s="209">
        <v>956320.56000000029</v>
      </c>
      <c r="I24" s="209">
        <v>956320.56000000029</v>
      </c>
      <c r="J24" s="209">
        <v>956320.56000000029</v>
      </c>
      <c r="K24" s="209">
        <v>956320.56000000029</v>
      </c>
      <c r="L24" s="209">
        <v>0</v>
      </c>
      <c r="M24" s="209">
        <v>0</v>
      </c>
      <c r="N24" s="209">
        <v>0</v>
      </c>
      <c r="O24" s="209">
        <v>0</v>
      </c>
      <c r="P24" s="220"/>
      <c r="Q24" s="221"/>
      <c r="R24" s="220"/>
      <c r="AT24" s="211"/>
    </row>
    <row r="25" spans="1:46" s="210" customFormat="1" ht="15" x14ac:dyDescent="0.2">
      <c r="A25" s="354"/>
      <c r="B25" s="277" t="s">
        <v>117</v>
      </c>
      <c r="C25" s="209">
        <v>4683080.0000000009</v>
      </c>
      <c r="D25" s="209">
        <v>1478180</v>
      </c>
      <c r="E25" s="209">
        <v>9584</v>
      </c>
      <c r="F25" s="209">
        <v>119923.2</v>
      </c>
      <c r="G25" s="209">
        <v>119923.2</v>
      </c>
      <c r="H25" s="209">
        <v>1478180</v>
      </c>
      <c r="I25" s="209">
        <v>654071.43000000028</v>
      </c>
      <c r="J25" s="209">
        <v>654071.43000000028</v>
      </c>
      <c r="K25" s="209">
        <v>654071.43000000028</v>
      </c>
      <c r="L25" s="209">
        <v>824108.5699999996</v>
      </c>
      <c r="M25" s="209">
        <v>0</v>
      </c>
      <c r="N25" s="209">
        <v>0</v>
      </c>
      <c r="O25" s="209">
        <v>824108.5699999996</v>
      </c>
      <c r="P25" s="220"/>
      <c r="Q25" s="221"/>
      <c r="R25" s="220"/>
      <c r="AT25" s="211"/>
    </row>
    <row r="26" spans="1:46" s="210" customFormat="1" ht="15" x14ac:dyDescent="0.2">
      <c r="A26" s="354"/>
      <c r="B26" s="277" t="s">
        <v>122</v>
      </c>
      <c r="C26" s="209">
        <v>403680.00000000006</v>
      </c>
      <c r="D26" s="209">
        <v>208792.5400000001</v>
      </c>
      <c r="E26" s="209">
        <v>46046.350000000013</v>
      </c>
      <c r="F26" s="209">
        <v>46046.350000000013</v>
      </c>
      <c r="G26" s="209">
        <v>46046.350000000013</v>
      </c>
      <c r="H26" s="209">
        <v>208792.5400000001</v>
      </c>
      <c r="I26" s="209">
        <v>142715.65000000008</v>
      </c>
      <c r="J26" s="209">
        <v>142715.65000000008</v>
      </c>
      <c r="K26" s="209">
        <v>142715.65000000008</v>
      </c>
      <c r="L26" s="209">
        <v>66076.89</v>
      </c>
      <c r="M26" s="209">
        <v>0</v>
      </c>
      <c r="N26" s="209">
        <v>0</v>
      </c>
      <c r="O26" s="209">
        <v>66076.89</v>
      </c>
      <c r="P26" s="220"/>
      <c r="Q26" s="221"/>
      <c r="R26" s="220"/>
      <c r="AT26" s="211"/>
    </row>
    <row r="27" spans="1:46" s="210" customFormat="1" ht="15" x14ac:dyDescent="0.2">
      <c r="A27" s="354"/>
      <c r="B27" s="277" t="s">
        <v>1392</v>
      </c>
      <c r="C27" s="209">
        <v>0</v>
      </c>
      <c r="D27" s="209">
        <v>1850700</v>
      </c>
      <c r="E27" s="209">
        <v>1850700</v>
      </c>
      <c r="F27" s="209">
        <v>1850700</v>
      </c>
      <c r="G27" s="209">
        <v>1850700</v>
      </c>
      <c r="H27" s="209">
        <v>1850700</v>
      </c>
      <c r="I27" s="209">
        <v>1850700</v>
      </c>
      <c r="J27" s="209">
        <v>1850700</v>
      </c>
      <c r="K27" s="209">
        <v>1850700</v>
      </c>
      <c r="L27" s="209">
        <v>0</v>
      </c>
      <c r="M27" s="209">
        <v>0</v>
      </c>
      <c r="N27" s="209">
        <v>0</v>
      </c>
      <c r="O27" s="209">
        <v>0</v>
      </c>
      <c r="P27" s="220"/>
      <c r="Q27" s="221"/>
      <c r="R27" s="220"/>
      <c r="AT27" s="211"/>
    </row>
    <row r="28" spans="1:46" s="210" customFormat="1" ht="15" x14ac:dyDescent="0.2">
      <c r="A28" s="354"/>
      <c r="B28" s="277" t="s">
        <v>374</v>
      </c>
      <c r="C28" s="209">
        <v>0</v>
      </c>
      <c r="D28" s="209">
        <v>6045.9600000000009</v>
      </c>
      <c r="E28" s="209">
        <v>0</v>
      </c>
      <c r="F28" s="209">
        <v>0</v>
      </c>
      <c r="G28" s="209">
        <v>0</v>
      </c>
      <c r="H28" s="209">
        <v>6045.9600000000009</v>
      </c>
      <c r="I28" s="209">
        <v>6045.9600000000009</v>
      </c>
      <c r="J28" s="209">
        <v>6045.9600000000009</v>
      </c>
      <c r="K28" s="209">
        <v>6045.9600000000009</v>
      </c>
      <c r="L28" s="209">
        <v>0</v>
      </c>
      <c r="M28" s="209">
        <v>0</v>
      </c>
      <c r="N28" s="209">
        <v>0</v>
      </c>
      <c r="O28" s="209">
        <v>0</v>
      </c>
      <c r="P28" s="220"/>
      <c r="Q28" s="221"/>
      <c r="R28" s="220"/>
      <c r="AT28" s="211"/>
    </row>
    <row r="29" spans="1:46" s="210" customFormat="1" ht="15" x14ac:dyDescent="0.2">
      <c r="A29" s="354"/>
      <c r="B29" s="277" t="s">
        <v>1394</v>
      </c>
      <c r="C29" s="209">
        <v>0</v>
      </c>
      <c r="D29" s="209">
        <v>16081.029999999999</v>
      </c>
      <c r="E29" s="209">
        <v>0</v>
      </c>
      <c r="F29" s="209">
        <v>0</v>
      </c>
      <c r="G29" s="209">
        <v>0</v>
      </c>
      <c r="H29" s="209">
        <v>16081.029999999999</v>
      </c>
      <c r="I29" s="209">
        <v>16081.029999999999</v>
      </c>
      <c r="J29" s="209">
        <v>16081.029999999999</v>
      </c>
      <c r="K29" s="209">
        <v>16081.029999999999</v>
      </c>
      <c r="L29" s="209">
        <v>0</v>
      </c>
      <c r="M29" s="209">
        <v>0</v>
      </c>
      <c r="N29" s="209">
        <v>0</v>
      </c>
      <c r="O29" s="209">
        <v>0</v>
      </c>
      <c r="P29" s="220"/>
      <c r="Q29" s="221"/>
      <c r="R29" s="220"/>
      <c r="AT29" s="211"/>
    </row>
    <row r="30" spans="1:46" s="210" customFormat="1" ht="15" x14ac:dyDescent="0.2">
      <c r="A30" s="354"/>
      <c r="B30" s="277" t="s">
        <v>375</v>
      </c>
      <c r="C30" s="209">
        <v>0</v>
      </c>
      <c r="D30" s="209">
        <v>128545.67</v>
      </c>
      <c r="E30" s="209">
        <v>0</v>
      </c>
      <c r="F30" s="209">
        <v>0</v>
      </c>
      <c r="G30" s="209">
        <v>0</v>
      </c>
      <c r="H30" s="209">
        <v>128545.67</v>
      </c>
      <c r="I30" s="209">
        <v>128545.67</v>
      </c>
      <c r="J30" s="209">
        <v>128545.67</v>
      </c>
      <c r="K30" s="209">
        <v>128545.67</v>
      </c>
      <c r="L30" s="209">
        <v>0</v>
      </c>
      <c r="M30" s="209">
        <v>0</v>
      </c>
      <c r="N30" s="209">
        <v>0</v>
      </c>
      <c r="O30" s="209">
        <v>0</v>
      </c>
      <c r="P30" s="220"/>
      <c r="Q30" s="221"/>
      <c r="R30" s="220"/>
      <c r="AT30" s="211"/>
    </row>
    <row r="31" spans="1:46" s="210" customFormat="1" ht="15" x14ac:dyDescent="0.2">
      <c r="A31" s="354"/>
      <c r="B31" s="277" t="s">
        <v>381</v>
      </c>
      <c r="C31" s="209">
        <v>0</v>
      </c>
      <c r="D31" s="209">
        <v>11954</v>
      </c>
      <c r="E31" s="209">
        <v>0</v>
      </c>
      <c r="F31" s="209">
        <v>0</v>
      </c>
      <c r="G31" s="209">
        <v>0</v>
      </c>
      <c r="H31" s="209">
        <v>11954</v>
      </c>
      <c r="I31" s="209">
        <v>11954</v>
      </c>
      <c r="J31" s="209">
        <v>11954</v>
      </c>
      <c r="K31" s="209">
        <v>11954</v>
      </c>
      <c r="L31" s="209">
        <v>0</v>
      </c>
      <c r="M31" s="209">
        <v>0</v>
      </c>
      <c r="N31" s="209">
        <v>0</v>
      </c>
      <c r="O31" s="209">
        <v>0</v>
      </c>
      <c r="P31" s="220"/>
      <c r="Q31" s="221"/>
      <c r="R31" s="220"/>
      <c r="AT31" s="211"/>
    </row>
    <row r="32" spans="1:46" s="210" customFormat="1" ht="15" x14ac:dyDescent="0.2">
      <c r="A32" s="353" t="s">
        <v>21</v>
      </c>
      <c r="B32" s="213" t="s">
        <v>444</v>
      </c>
      <c r="C32" s="209">
        <v>40389700.000000007</v>
      </c>
      <c r="D32" s="209">
        <v>42088826.660000004</v>
      </c>
      <c r="E32" s="209">
        <v>10371843.989999998</v>
      </c>
      <c r="F32" s="209">
        <v>10633944.989999998</v>
      </c>
      <c r="G32" s="209">
        <v>10633944.989999998</v>
      </c>
      <c r="H32" s="209">
        <v>42088826.660000004</v>
      </c>
      <c r="I32" s="209">
        <v>33494889.800000008</v>
      </c>
      <c r="J32" s="209">
        <v>33231990.800000008</v>
      </c>
      <c r="K32" s="209">
        <v>33231990.800000008</v>
      </c>
      <c r="L32" s="209">
        <v>8593936.8599999994</v>
      </c>
      <c r="M32" s="209">
        <v>262899</v>
      </c>
      <c r="N32" s="209">
        <v>0</v>
      </c>
      <c r="O32" s="209">
        <v>8856835.8599999994</v>
      </c>
      <c r="P32" s="220"/>
      <c r="Q32" s="221"/>
      <c r="R32" s="220"/>
      <c r="AT32" s="211"/>
    </row>
    <row r="33" spans="1:46" s="210" customFormat="1" ht="15" x14ac:dyDescent="0.2">
      <c r="A33" s="354"/>
      <c r="B33" s="213" t="s">
        <v>124</v>
      </c>
      <c r="C33" s="209">
        <v>0</v>
      </c>
      <c r="D33" s="209">
        <v>619194.39000000025</v>
      </c>
      <c r="E33" s="209">
        <v>152115.99</v>
      </c>
      <c r="F33" s="209">
        <v>152115.99</v>
      </c>
      <c r="G33" s="209">
        <v>152115.99</v>
      </c>
      <c r="H33" s="209">
        <v>619194.39000000025</v>
      </c>
      <c r="I33" s="209">
        <v>619194.39000000025</v>
      </c>
      <c r="J33" s="209">
        <v>619194.39000000025</v>
      </c>
      <c r="K33" s="209">
        <v>619194.39000000025</v>
      </c>
      <c r="L33" s="209">
        <v>0</v>
      </c>
      <c r="M33" s="209">
        <v>0</v>
      </c>
      <c r="N33" s="209">
        <v>0</v>
      </c>
      <c r="O33" s="209">
        <v>0</v>
      </c>
      <c r="P33" s="220"/>
      <c r="Q33" s="221"/>
      <c r="R33" s="220"/>
      <c r="AT33" s="211"/>
    </row>
    <row r="34" spans="1:46" s="210" customFormat="1" ht="15" x14ac:dyDescent="0.2">
      <c r="A34" s="354"/>
      <c r="B34" s="213" t="s">
        <v>121</v>
      </c>
      <c r="C34" s="209">
        <v>1130000</v>
      </c>
      <c r="D34" s="209">
        <v>5520221.6000000006</v>
      </c>
      <c r="E34" s="209">
        <v>2426227.1100000008</v>
      </c>
      <c r="F34" s="209">
        <v>2426227.1100000008</v>
      </c>
      <c r="G34" s="209">
        <v>2426227.1100000008</v>
      </c>
      <c r="H34" s="209">
        <v>5520221.6000000006</v>
      </c>
      <c r="I34" s="209">
        <v>4974354.58</v>
      </c>
      <c r="J34" s="209">
        <v>4974354.58</v>
      </c>
      <c r="K34" s="209">
        <v>4974354.58</v>
      </c>
      <c r="L34" s="209">
        <v>545867.0199999999</v>
      </c>
      <c r="M34" s="209">
        <v>0</v>
      </c>
      <c r="N34" s="209">
        <v>0</v>
      </c>
      <c r="O34" s="209">
        <v>545867.0199999999</v>
      </c>
      <c r="P34" s="220"/>
      <c r="Q34" s="221"/>
      <c r="R34" s="220"/>
      <c r="AT34" s="211"/>
    </row>
    <row r="35" spans="1:46" s="210" customFormat="1" ht="15" x14ac:dyDescent="0.2">
      <c r="A35" s="354"/>
      <c r="B35" s="213" t="s">
        <v>1058</v>
      </c>
      <c r="C35" s="209">
        <v>0</v>
      </c>
      <c r="D35" s="209">
        <v>1388000</v>
      </c>
      <c r="E35" s="209">
        <v>0</v>
      </c>
      <c r="F35" s="209">
        <v>0</v>
      </c>
      <c r="G35" s="209">
        <v>0</v>
      </c>
      <c r="H35" s="209">
        <v>1388000</v>
      </c>
      <c r="I35" s="209">
        <v>1388000</v>
      </c>
      <c r="J35" s="209">
        <v>1388000</v>
      </c>
      <c r="K35" s="209">
        <v>1388000</v>
      </c>
      <c r="L35" s="209">
        <v>0</v>
      </c>
      <c r="M35" s="209">
        <v>0</v>
      </c>
      <c r="N35" s="209">
        <v>0</v>
      </c>
      <c r="O35" s="209">
        <v>0</v>
      </c>
      <c r="P35" s="220"/>
      <c r="Q35" s="221"/>
      <c r="R35" s="220"/>
      <c r="AT35" s="211"/>
    </row>
    <row r="36" spans="1:46" s="210" customFormat="1" ht="15" x14ac:dyDescent="0.2">
      <c r="A36" s="354"/>
      <c r="B36" s="213" t="s">
        <v>218</v>
      </c>
      <c r="C36" s="209">
        <v>0</v>
      </c>
      <c r="D36" s="209">
        <v>3428955.4400000009</v>
      </c>
      <c r="E36" s="209">
        <v>18952.379999999997</v>
      </c>
      <c r="F36" s="209">
        <v>18952.379999999997</v>
      </c>
      <c r="G36" s="209">
        <v>18952.379999999997</v>
      </c>
      <c r="H36" s="209">
        <v>3428955.4400000009</v>
      </c>
      <c r="I36" s="209">
        <v>3415256.3800000008</v>
      </c>
      <c r="J36" s="209">
        <v>3415256.3800000008</v>
      </c>
      <c r="K36" s="209">
        <v>3415256.3800000008</v>
      </c>
      <c r="L36" s="209">
        <v>13699.06</v>
      </c>
      <c r="M36" s="209">
        <v>0</v>
      </c>
      <c r="N36" s="209">
        <v>0</v>
      </c>
      <c r="O36" s="209">
        <v>13699.06</v>
      </c>
      <c r="P36" s="220"/>
      <c r="Q36" s="221"/>
      <c r="R36" s="220"/>
      <c r="AT36" s="211"/>
    </row>
    <row r="37" spans="1:46" s="210" customFormat="1" ht="15" x14ac:dyDescent="0.2">
      <c r="A37" s="354"/>
      <c r="B37" s="213" t="s">
        <v>1400</v>
      </c>
      <c r="C37" s="209">
        <v>0</v>
      </c>
      <c r="D37" s="209">
        <v>15590.4</v>
      </c>
      <c r="E37" s="209">
        <v>15590.4</v>
      </c>
      <c r="F37" s="209">
        <v>15590.4</v>
      </c>
      <c r="G37" s="209">
        <v>15590.4</v>
      </c>
      <c r="H37" s="209">
        <v>15590.4</v>
      </c>
      <c r="I37" s="209">
        <v>15590.4</v>
      </c>
      <c r="J37" s="209">
        <v>15590.4</v>
      </c>
      <c r="K37" s="209">
        <v>15590.4</v>
      </c>
      <c r="L37" s="209">
        <v>0</v>
      </c>
      <c r="M37" s="209">
        <v>0</v>
      </c>
      <c r="N37" s="209">
        <v>0</v>
      </c>
      <c r="O37" s="209">
        <v>0</v>
      </c>
      <c r="P37" s="220"/>
      <c r="Q37" s="221"/>
      <c r="R37" s="220"/>
      <c r="AT37" s="211"/>
    </row>
    <row r="38" spans="1:46" s="210" customFormat="1" ht="15" x14ac:dyDescent="0.2">
      <c r="A38" s="354"/>
      <c r="B38" s="213" t="s">
        <v>117</v>
      </c>
      <c r="C38" s="209">
        <v>217138.00000000009</v>
      </c>
      <c r="D38" s="209">
        <v>40138.000000000007</v>
      </c>
      <c r="E38" s="209">
        <v>798</v>
      </c>
      <c r="F38" s="209">
        <v>798</v>
      </c>
      <c r="G38" s="209">
        <v>798</v>
      </c>
      <c r="H38" s="209">
        <v>40138.000000000007</v>
      </c>
      <c r="I38" s="209">
        <v>27927.990000000009</v>
      </c>
      <c r="J38" s="209">
        <v>27927.990000000009</v>
      </c>
      <c r="K38" s="209">
        <v>27927.990000000009</v>
      </c>
      <c r="L38" s="209">
        <v>12210.009999999998</v>
      </c>
      <c r="M38" s="209">
        <v>0</v>
      </c>
      <c r="N38" s="209">
        <v>0</v>
      </c>
      <c r="O38" s="209">
        <v>12210.009999999998</v>
      </c>
      <c r="P38" s="220"/>
      <c r="Q38" s="221"/>
      <c r="R38" s="220"/>
      <c r="AT38" s="211"/>
    </row>
    <row r="39" spans="1:46" s="210" customFormat="1" ht="15" x14ac:dyDescent="0.2">
      <c r="A39" s="354"/>
      <c r="B39" s="213" t="s">
        <v>122</v>
      </c>
      <c r="C39" s="209">
        <v>3393820.8200000008</v>
      </c>
      <c r="D39" s="209">
        <v>4881304.7200000007</v>
      </c>
      <c r="E39" s="209">
        <v>1230852</v>
      </c>
      <c r="F39" s="209">
        <v>1230620</v>
      </c>
      <c r="G39" s="209">
        <v>1230620</v>
      </c>
      <c r="H39" s="209">
        <v>4881304.7200000007</v>
      </c>
      <c r="I39" s="209">
        <v>3466923.0000000009</v>
      </c>
      <c r="J39" s="209">
        <v>3466691.0000000009</v>
      </c>
      <c r="K39" s="209">
        <v>3466691.0000000009</v>
      </c>
      <c r="L39" s="209">
        <v>1414381.72</v>
      </c>
      <c r="M39" s="209">
        <v>232</v>
      </c>
      <c r="N39" s="209">
        <v>0</v>
      </c>
      <c r="O39" s="209">
        <v>1414613.72</v>
      </c>
      <c r="P39" s="220"/>
      <c r="Q39" s="221"/>
      <c r="R39" s="220"/>
      <c r="AT39" s="211"/>
    </row>
    <row r="40" spans="1:46" s="210" customFormat="1" ht="15" x14ac:dyDescent="0.2">
      <c r="A40" s="354"/>
      <c r="B40" s="213" t="s">
        <v>375</v>
      </c>
      <c r="C40" s="209">
        <v>0</v>
      </c>
      <c r="D40" s="209">
        <v>55568.160000000003</v>
      </c>
      <c r="E40" s="209">
        <v>0</v>
      </c>
      <c r="F40" s="209">
        <v>0</v>
      </c>
      <c r="G40" s="209">
        <v>0</v>
      </c>
      <c r="H40" s="209">
        <v>55568.160000000003</v>
      </c>
      <c r="I40" s="209">
        <v>55568.160000000003</v>
      </c>
      <c r="J40" s="209">
        <v>55568.160000000003</v>
      </c>
      <c r="K40" s="209">
        <v>55568.160000000003</v>
      </c>
      <c r="L40" s="209">
        <v>0</v>
      </c>
      <c r="M40" s="209">
        <v>0</v>
      </c>
      <c r="N40" s="209">
        <v>0</v>
      </c>
      <c r="O40" s="209">
        <v>0</v>
      </c>
      <c r="P40" s="220"/>
      <c r="Q40" s="221"/>
      <c r="R40" s="220"/>
      <c r="AT40" s="211"/>
    </row>
    <row r="41" spans="1:46" s="210" customFormat="1" ht="15" x14ac:dyDescent="0.2">
      <c r="A41" s="353" t="s">
        <v>106</v>
      </c>
      <c r="B41" s="277" t="s">
        <v>444</v>
      </c>
      <c r="C41" s="209">
        <v>2350000.0000000009</v>
      </c>
      <c r="D41" s="209">
        <v>2083009.060000001</v>
      </c>
      <c r="E41" s="209">
        <v>22700.019999999997</v>
      </c>
      <c r="F41" s="209">
        <v>22700.019999999997</v>
      </c>
      <c r="G41" s="209">
        <v>22700.019999999997</v>
      </c>
      <c r="H41" s="209">
        <v>2083009.060000001</v>
      </c>
      <c r="I41" s="209">
        <v>1734102.13</v>
      </c>
      <c r="J41" s="209">
        <v>1734102.13</v>
      </c>
      <c r="K41" s="209">
        <v>1734102.13</v>
      </c>
      <c r="L41" s="209">
        <v>348906.93000000098</v>
      </c>
      <c r="M41" s="209">
        <v>0</v>
      </c>
      <c r="N41" s="209">
        <v>0</v>
      </c>
      <c r="O41" s="209">
        <v>348906.93000000098</v>
      </c>
      <c r="P41" s="220"/>
      <c r="Q41" s="221"/>
      <c r="R41" s="220"/>
      <c r="AT41" s="211"/>
    </row>
    <row r="42" spans="1:46" s="210" customFormat="1" ht="15" x14ac:dyDescent="0.2">
      <c r="A42" s="354"/>
      <c r="B42" s="277" t="s">
        <v>124</v>
      </c>
      <c r="C42" s="209">
        <v>0</v>
      </c>
      <c r="D42" s="209">
        <v>2500000.0000000009</v>
      </c>
      <c r="E42" s="209">
        <v>1500000</v>
      </c>
      <c r="F42" s="209">
        <v>1500000</v>
      </c>
      <c r="G42" s="209">
        <v>1500000</v>
      </c>
      <c r="H42" s="209">
        <v>2500000.0000000009</v>
      </c>
      <c r="I42" s="209">
        <v>2500000.0000000009</v>
      </c>
      <c r="J42" s="209">
        <v>2500000.0000000009</v>
      </c>
      <c r="K42" s="209">
        <v>2500000.0000000009</v>
      </c>
      <c r="L42" s="209">
        <v>0</v>
      </c>
      <c r="M42" s="209">
        <v>0</v>
      </c>
      <c r="N42" s="209">
        <v>0</v>
      </c>
      <c r="O42" s="209">
        <v>0</v>
      </c>
      <c r="P42" s="220"/>
      <c r="Q42" s="221"/>
      <c r="R42" s="220"/>
      <c r="AT42" s="211"/>
    </row>
    <row r="43" spans="1:46" s="210" customFormat="1" ht="15" x14ac:dyDescent="0.2">
      <c r="A43" s="354"/>
      <c r="B43" s="277" t="s">
        <v>121</v>
      </c>
      <c r="C43" s="209">
        <v>1550000</v>
      </c>
      <c r="D43" s="209">
        <v>655776.95000000007</v>
      </c>
      <c r="E43" s="209">
        <v>0</v>
      </c>
      <c r="F43" s="209">
        <v>0</v>
      </c>
      <c r="G43" s="209">
        <v>0</v>
      </c>
      <c r="H43" s="209">
        <v>655776.95000000007</v>
      </c>
      <c r="I43" s="209">
        <v>655776.95000000007</v>
      </c>
      <c r="J43" s="209">
        <v>655776.95000000007</v>
      </c>
      <c r="K43" s="209">
        <v>655776.95000000007</v>
      </c>
      <c r="L43" s="209">
        <v>0</v>
      </c>
      <c r="M43" s="209">
        <v>0</v>
      </c>
      <c r="N43" s="209">
        <v>0</v>
      </c>
      <c r="O43" s="209">
        <v>0</v>
      </c>
      <c r="P43" s="220"/>
      <c r="Q43" s="221"/>
      <c r="R43" s="220"/>
      <c r="AT43" s="211"/>
    </row>
    <row r="44" spans="1:46" s="210" customFormat="1" ht="15" x14ac:dyDescent="0.2">
      <c r="A44" s="354"/>
      <c r="B44" s="277" t="s">
        <v>1058</v>
      </c>
      <c r="C44" s="209">
        <v>0</v>
      </c>
      <c r="D44" s="209">
        <v>413302.4800000001</v>
      </c>
      <c r="E44" s="209">
        <v>413302.4800000001</v>
      </c>
      <c r="F44" s="209">
        <v>413302.4800000001</v>
      </c>
      <c r="G44" s="209">
        <v>413302.4800000001</v>
      </c>
      <c r="H44" s="209">
        <v>413302.4800000001</v>
      </c>
      <c r="I44" s="209">
        <v>413302.4800000001</v>
      </c>
      <c r="J44" s="209">
        <v>413302.4800000001</v>
      </c>
      <c r="K44" s="209">
        <v>413302.4800000001</v>
      </c>
      <c r="L44" s="209">
        <v>0</v>
      </c>
      <c r="M44" s="209">
        <v>0</v>
      </c>
      <c r="N44" s="209">
        <v>0</v>
      </c>
      <c r="O44" s="209">
        <v>0</v>
      </c>
      <c r="P44" s="220"/>
      <c r="Q44" s="221"/>
      <c r="R44" s="220"/>
      <c r="AT44" s="211"/>
    </row>
    <row r="45" spans="1:46" s="210" customFormat="1" ht="15" x14ac:dyDescent="0.2">
      <c r="A45" s="354"/>
      <c r="B45" s="277" t="s">
        <v>218</v>
      </c>
      <c r="C45" s="209">
        <v>0</v>
      </c>
      <c r="D45" s="209">
        <v>995974.56000000029</v>
      </c>
      <c r="E45" s="209">
        <v>-26016.400000000009</v>
      </c>
      <c r="F45" s="209">
        <v>-26016.400000000009</v>
      </c>
      <c r="G45" s="209">
        <v>-26016.400000000009</v>
      </c>
      <c r="H45" s="209">
        <v>995974.56000000029</v>
      </c>
      <c r="I45" s="209">
        <v>973016.00000000023</v>
      </c>
      <c r="J45" s="209">
        <v>973016.00000000023</v>
      </c>
      <c r="K45" s="209">
        <v>973016.00000000023</v>
      </c>
      <c r="L45" s="209">
        <v>22958.5600000001</v>
      </c>
      <c r="M45" s="209">
        <v>0</v>
      </c>
      <c r="N45" s="209">
        <v>0</v>
      </c>
      <c r="O45" s="209">
        <v>22958.5600000001</v>
      </c>
      <c r="P45" s="220"/>
      <c r="Q45" s="221"/>
      <c r="R45" s="220"/>
      <c r="AT45" s="211"/>
    </row>
    <row r="46" spans="1:46" s="210" customFormat="1" ht="15" x14ac:dyDescent="0.2">
      <c r="A46" s="354"/>
      <c r="B46" s="277" t="s">
        <v>116</v>
      </c>
      <c r="C46" s="209">
        <v>0</v>
      </c>
      <c r="D46" s="209">
        <v>253937.82000000009</v>
      </c>
      <c r="E46" s="209">
        <v>253937.82000000009</v>
      </c>
      <c r="F46" s="209">
        <v>253937.82000000009</v>
      </c>
      <c r="G46" s="209">
        <v>253937.82000000009</v>
      </c>
      <c r="H46" s="209">
        <v>253937.82000000009</v>
      </c>
      <c r="I46" s="209">
        <v>253937.82000000009</v>
      </c>
      <c r="J46" s="209">
        <v>253937.82000000009</v>
      </c>
      <c r="K46" s="209">
        <v>253937.82000000009</v>
      </c>
      <c r="L46" s="209">
        <v>0</v>
      </c>
      <c r="M46" s="209">
        <v>0</v>
      </c>
      <c r="N46" s="209">
        <v>0</v>
      </c>
      <c r="O46" s="209">
        <v>0</v>
      </c>
      <c r="P46" s="220"/>
      <c r="Q46" s="221"/>
      <c r="R46" s="220"/>
      <c r="AT46" s="211"/>
    </row>
    <row r="47" spans="1:46" s="210" customFormat="1" ht="15" x14ac:dyDescent="0.2">
      <c r="A47" s="354"/>
      <c r="B47" s="277" t="s">
        <v>117</v>
      </c>
      <c r="C47" s="209">
        <v>60000.000000000007</v>
      </c>
      <c r="D47" s="209">
        <v>0</v>
      </c>
      <c r="E47" s="209">
        <v>0</v>
      </c>
      <c r="F47" s="209">
        <v>0</v>
      </c>
      <c r="G47" s="209">
        <v>0</v>
      </c>
      <c r="H47" s="209">
        <v>0</v>
      </c>
      <c r="I47" s="209">
        <v>0</v>
      </c>
      <c r="J47" s="209">
        <v>0</v>
      </c>
      <c r="K47" s="209">
        <v>0</v>
      </c>
      <c r="L47" s="209">
        <v>0</v>
      </c>
      <c r="M47" s="209">
        <v>0</v>
      </c>
      <c r="N47" s="209">
        <v>0</v>
      </c>
      <c r="O47" s="209">
        <v>0</v>
      </c>
      <c r="P47" s="220"/>
      <c r="Q47" s="221"/>
      <c r="R47" s="220"/>
      <c r="AT47" s="211"/>
    </row>
    <row r="48" spans="1:46" s="210" customFormat="1" ht="15" x14ac:dyDescent="0.2">
      <c r="A48" s="353" t="s">
        <v>107</v>
      </c>
      <c r="B48" s="277" t="s">
        <v>444</v>
      </c>
      <c r="C48" s="222">
        <v>0</v>
      </c>
      <c r="D48" s="209">
        <v>121320</v>
      </c>
      <c r="E48" s="209">
        <v>20000</v>
      </c>
      <c r="F48" s="209">
        <v>20000</v>
      </c>
      <c r="G48" s="209">
        <v>20000</v>
      </c>
      <c r="H48" s="209">
        <v>121320</v>
      </c>
      <c r="I48" s="209">
        <v>121200.01</v>
      </c>
      <c r="J48" s="209">
        <v>121200.01</v>
      </c>
      <c r="K48" s="209">
        <v>121200.01</v>
      </c>
      <c r="L48" s="209">
        <v>119.99</v>
      </c>
      <c r="M48" s="209">
        <v>0</v>
      </c>
      <c r="N48" s="209">
        <v>0</v>
      </c>
      <c r="O48" s="209">
        <v>119.99</v>
      </c>
      <c r="P48" s="220"/>
      <c r="Q48" s="221"/>
      <c r="R48" s="220"/>
      <c r="AT48" s="211"/>
    </row>
    <row r="49" spans="1:46" s="210" customFormat="1" ht="15" x14ac:dyDescent="0.2">
      <c r="A49" s="354"/>
      <c r="B49" s="277" t="s">
        <v>121</v>
      </c>
      <c r="C49" s="222">
        <v>2000000</v>
      </c>
      <c r="D49" s="209">
        <v>0</v>
      </c>
      <c r="E49" s="209">
        <v>0</v>
      </c>
      <c r="F49" s="209">
        <v>0</v>
      </c>
      <c r="G49" s="209">
        <v>0</v>
      </c>
      <c r="H49" s="209">
        <v>0</v>
      </c>
      <c r="I49" s="209">
        <v>0</v>
      </c>
      <c r="J49" s="209">
        <v>0</v>
      </c>
      <c r="K49" s="209">
        <v>0</v>
      </c>
      <c r="L49" s="209">
        <v>0</v>
      </c>
      <c r="M49" s="209">
        <v>0</v>
      </c>
      <c r="N49" s="209">
        <v>0</v>
      </c>
      <c r="O49" s="209">
        <v>0</v>
      </c>
      <c r="P49" s="220"/>
      <c r="Q49" s="221"/>
      <c r="R49" s="220"/>
      <c r="AT49" s="211"/>
    </row>
    <row r="50" spans="1:46" s="210" customFormat="1" ht="15" x14ac:dyDescent="0.2">
      <c r="A50" s="354"/>
      <c r="B50" s="277" t="s">
        <v>1058</v>
      </c>
      <c r="C50" s="222">
        <v>0</v>
      </c>
      <c r="D50" s="209">
        <v>2037252</v>
      </c>
      <c r="E50" s="209">
        <v>0</v>
      </c>
      <c r="F50" s="209">
        <v>0</v>
      </c>
      <c r="G50" s="209">
        <v>0</v>
      </c>
      <c r="H50" s="209">
        <v>2037252</v>
      </c>
      <c r="I50" s="209">
        <v>2037252</v>
      </c>
      <c r="J50" s="209">
        <v>2037252</v>
      </c>
      <c r="K50" s="209">
        <v>2037252</v>
      </c>
      <c r="L50" s="209">
        <v>0</v>
      </c>
      <c r="M50" s="209">
        <v>0</v>
      </c>
      <c r="N50" s="209">
        <v>0</v>
      </c>
      <c r="O50" s="209">
        <v>0</v>
      </c>
      <c r="P50" s="220"/>
      <c r="Q50" s="221"/>
      <c r="R50" s="220"/>
      <c r="AT50" s="211"/>
    </row>
    <row r="51" spans="1:46" s="210" customFormat="1" ht="15" x14ac:dyDescent="0.2">
      <c r="A51" s="354"/>
      <c r="B51" s="277" t="s">
        <v>116</v>
      </c>
      <c r="C51" s="222">
        <v>0</v>
      </c>
      <c r="D51" s="209">
        <v>3040221.810000001</v>
      </c>
      <c r="E51" s="209">
        <v>3040221.810000001</v>
      </c>
      <c r="F51" s="209">
        <v>3040221.810000001</v>
      </c>
      <c r="G51" s="209">
        <v>3040221.810000001</v>
      </c>
      <c r="H51" s="209">
        <v>3040221.810000001</v>
      </c>
      <c r="I51" s="209">
        <v>3040221.810000001</v>
      </c>
      <c r="J51" s="209">
        <v>3040221.810000001</v>
      </c>
      <c r="K51" s="209">
        <v>3040221.810000001</v>
      </c>
      <c r="L51" s="209">
        <v>0</v>
      </c>
      <c r="M51" s="209">
        <v>0</v>
      </c>
      <c r="N51" s="209">
        <v>0</v>
      </c>
      <c r="O51" s="209">
        <v>0</v>
      </c>
      <c r="P51" s="220"/>
      <c r="Q51" s="221"/>
      <c r="R51" s="220"/>
      <c r="AT51" s="211"/>
    </row>
    <row r="52" spans="1:46" s="210" customFormat="1" ht="15" x14ac:dyDescent="0.2">
      <c r="A52" s="354"/>
      <c r="B52" s="277" t="s">
        <v>117</v>
      </c>
      <c r="C52" s="222">
        <v>0</v>
      </c>
      <c r="D52" s="209">
        <v>752211.00000000023</v>
      </c>
      <c r="E52" s="209">
        <v>727211.00000000023</v>
      </c>
      <c r="F52" s="209">
        <v>727211.00000000023</v>
      </c>
      <c r="G52" s="209">
        <v>727211.00000000023</v>
      </c>
      <c r="H52" s="209">
        <v>752211.00000000023</v>
      </c>
      <c r="I52" s="209">
        <v>727211.00000000023</v>
      </c>
      <c r="J52" s="209">
        <v>727211.00000000023</v>
      </c>
      <c r="K52" s="209">
        <v>727211.00000000023</v>
      </c>
      <c r="L52" s="209">
        <v>25000</v>
      </c>
      <c r="M52" s="209">
        <v>0</v>
      </c>
      <c r="N52" s="209">
        <v>0</v>
      </c>
      <c r="O52" s="209">
        <v>25000</v>
      </c>
      <c r="P52" s="220"/>
      <c r="Q52" s="221"/>
      <c r="R52" s="220"/>
      <c r="AT52" s="211"/>
    </row>
    <row r="53" spans="1:46" s="210" customFormat="1" ht="15.75" x14ac:dyDescent="0.25">
      <c r="A53" s="223" t="s">
        <v>20</v>
      </c>
      <c r="B53" s="224"/>
      <c r="C53" s="224">
        <f t="shared" ref="C53:O53" si="0">SUM(C11:C52)</f>
        <v>229032374.20999995</v>
      </c>
      <c r="D53" s="224">
        <f t="shared" si="0"/>
        <v>257640425.19999993</v>
      </c>
      <c r="E53" s="224">
        <f t="shared" si="0"/>
        <v>29417966.229999997</v>
      </c>
      <c r="F53" s="224">
        <f t="shared" si="0"/>
        <v>81371909.019999981</v>
      </c>
      <c r="G53" s="224">
        <f t="shared" si="0"/>
        <v>81371909.019999981</v>
      </c>
      <c r="H53" s="224">
        <f t="shared" si="0"/>
        <v>257640425.19999993</v>
      </c>
      <c r="I53" s="224">
        <f t="shared" si="0"/>
        <v>244903964.08999997</v>
      </c>
      <c r="J53" s="224">
        <f t="shared" si="0"/>
        <v>209771628.22999996</v>
      </c>
      <c r="K53" s="224">
        <f t="shared" si="0"/>
        <v>209771627.42999995</v>
      </c>
      <c r="L53" s="224">
        <f t="shared" si="0"/>
        <v>12736461.110000001</v>
      </c>
      <c r="M53" s="224">
        <f t="shared" si="0"/>
        <v>35132335.860000007</v>
      </c>
      <c r="N53" s="224">
        <f t="shared" si="0"/>
        <v>0.79999999999999993</v>
      </c>
      <c r="O53" s="224">
        <f t="shared" si="0"/>
        <v>47868797.770000011</v>
      </c>
      <c r="Q53" s="225"/>
      <c r="AT53" s="211"/>
    </row>
    <row r="54" spans="1:46" s="210" customFormat="1" ht="15.75" x14ac:dyDescent="0.25">
      <c r="A54" s="226" t="s">
        <v>19</v>
      </c>
      <c r="B54" s="348"/>
      <c r="C54" s="349"/>
      <c r="D54" s="349"/>
      <c r="E54" s="349"/>
      <c r="F54" s="349"/>
      <c r="G54" s="349"/>
      <c r="H54" s="349"/>
      <c r="I54" s="349"/>
      <c r="J54" s="349"/>
      <c r="K54" s="349"/>
      <c r="L54" s="349"/>
      <c r="M54" s="349"/>
      <c r="N54" s="349"/>
      <c r="O54" s="350"/>
      <c r="AT54" s="211"/>
    </row>
    <row r="55" spans="1:46" s="210" customFormat="1" ht="15" x14ac:dyDescent="0.2">
      <c r="A55" s="355" t="s">
        <v>100</v>
      </c>
      <c r="B55" s="320" t="s">
        <v>444</v>
      </c>
      <c r="C55" s="209">
        <v>0</v>
      </c>
      <c r="D55" s="209">
        <v>99964.160000000018</v>
      </c>
      <c r="E55" s="209">
        <v>99964.160000000018</v>
      </c>
      <c r="F55" s="209">
        <v>99964.160000000018</v>
      </c>
      <c r="G55" s="209">
        <v>99964.160000000018</v>
      </c>
      <c r="H55" s="209">
        <v>99964.160000000018</v>
      </c>
      <c r="I55" s="209">
        <v>99964.160000000018</v>
      </c>
      <c r="J55" s="209">
        <v>99964.160000000018</v>
      </c>
      <c r="K55" s="209">
        <v>99964.160000000018</v>
      </c>
      <c r="L55" s="209">
        <v>0</v>
      </c>
      <c r="M55" s="209">
        <v>0</v>
      </c>
      <c r="N55" s="209">
        <v>0</v>
      </c>
      <c r="O55" s="209">
        <v>0</v>
      </c>
      <c r="AT55" s="211"/>
    </row>
    <row r="56" spans="1:46" s="210" customFormat="1" ht="15" x14ac:dyDescent="0.2">
      <c r="A56" s="356"/>
      <c r="B56" s="320" t="s">
        <v>218</v>
      </c>
      <c r="C56" s="209">
        <v>0</v>
      </c>
      <c r="D56" s="209">
        <v>2649547.4400000009</v>
      </c>
      <c r="E56" s="209">
        <v>2300164.0000000009</v>
      </c>
      <c r="F56" s="209">
        <v>2524547.4400000009</v>
      </c>
      <c r="G56" s="209">
        <v>2524547.4400000009</v>
      </c>
      <c r="H56" s="209">
        <v>2649547.4400000009</v>
      </c>
      <c r="I56" s="209">
        <v>2524547.4400000009</v>
      </c>
      <c r="J56" s="209">
        <v>2524547.4400000009</v>
      </c>
      <c r="K56" s="209">
        <v>2524547.4400000009</v>
      </c>
      <c r="L56" s="209">
        <v>125000</v>
      </c>
      <c r="M56" s="209">
        <v>0</v>
      </c>
      <c r="N56" s="209">
        <v>0</v>
      </c>
      <c r="O56" s="209">
        <v>125000</v>
      </c>
      <c r="AT56" s="211"/>
    </row>
    <row r="57" spans="1:46" s="210" customFormat="1" ht="15" x14ac:dyDescent="0.2">
      <c r="A57" s="357"/>
      <c r="B57" s="219" t="s">
        <v>381</v>
      </c>
      <c r="C57" s="209">
        <v>0</v>
      </c>
      <c r="D57" s="209">
        <v>1158044.97</v>
      </c>
      <c r="E57" s="209">
        <v>0</v>
      </c>
      <c r="F57" s="209">
        <v>0</v>
      </c>
      <c r="G57" s="209">
        <v>0</v>
      </c>
      <c r="H57" s="209">
        <v>1158044.97</v>
      </c>
      <c r="I57" s="209">
        <v>1158044.97</v>
      </c>
      <c r="J57" s="209">
        <v>1158044.97</v>
      </c>
      <c r="K57" s="209">
        <v>1158044.97</v>
      </c>
      <c r="L57" s="209">
        <v>0</v>
      </c>
      <c r="M57" s="209">
        <v>0</v>
      </c>
      <c r="N57" s="209">
        <v>0</v>
      </c>
      <c r="O57" s="209">
        <v>0</v>
      </c>
      <c r="AT57" s="211"/>
    </row>
    <row r="58" spans="1:46" s="210" customFormat="1" ht="15" x14ac:dyDescent="0.2">
      <c r="A58" s="351" t="s">
        <v>36</v>
      </c>
      <c r="B58" s="219" t="s">
        <v>124</v>
      </c>
      <c r="C58" s="209">
        <v>0</v>
      </c>
      <c r="D58" s="209">
        <v>579824.20000000007</v>
      </c>
      <c r="E58" s="209">
        <v>579824.20000000007</v>
      </c>
      <c r="F58" s="209">
        <v>579824.20000000007</v>
      </c>
      <c r="G58" s="209">
        <v>579824.20000000007</v>
      </c>
      <c r="H58" s="209">
        <v>579824.20000000007</v>
      </c>
      <c r="I58" s="209">
        <v>579824.20000000007</v>
      </c>
      <c r="J58" s="209">
        <v>579824.20000000007</v>
      </c>
      <c r="K58" s="209">
        <v>579824.20000000007</v>
      </c>
      <c r="L58" s="209">
        <v>0</v>
      </c>
      <c r="M58" s="209">
        <v>0</v>
      </c>
      <c r="N58" s="209">
        <v>0</v>
      </c>
      <c r="O58" s="209">
        <v>0</v>
      </c>
      <c r="AT58" s="211"/>
    </row>
    <row r="59" spans="1:46" s="210" customFormat="1" ht="15" x14ac:dyDescent="0.2">
      <c r="A59" s="352"/>
      <c r="B59" s="219" t="s">
        <v>1395</v>
      </c>
      <c r="C59" s="209">
        <v>0</v>
      </c>
      <c r="D59" s="209">
        <v>2012325.95</v>
      </c>
      <c r="E59" s="209">
        <v>985546.51000000024</v>
      </c>
      <c r="F59" s="209">
        <v>1475169.2999999998</v>
      </c>
      <c r="G59" s="209">
        <v>1475169.2999999998</v>
      </c>
      <c r="H59" s="209">
        <v>2012325.95</v>
      </c>
      <c r="I59" s="209">
        <v>2012325.95</v>
      </c>
      <c r="J59" s="209">
        <v>2012325.95</v>
      </c>
      <c r="K59" s="209">
        <v>2012325.95</v>
      </c>
      <c r="L59" s="209">
        <v>0</v>
      </c>
      <c r="M59" s="209">
        <v>0</v>
      </c>
      <c r="N59" s="209">
        <v>0</v>
      </c>
      <c r="O59" s="209">
        <v>0</v>
      </c>
      <c r="AT59" s="211"/>
    </row>
    <row r="60" spans="1:46" s="210" customFormat="1" ht="15" x14ac:dyDescent="0.2">
      <c r="A60" s="352"/>
      <c r="B60" s="219" t="s">
        <v>116</v>
      </c>
      <c r="C60" s="209">
        <v>0</v>
      </c>
      <c r="D60" s="209">
        <v>66962665.770000003</v>
      </c>
      <c r="E60" s="209">
        <v>20404845.920000009</v>
      </c>
      <c r="F60" s="209">
        <v>22639599.920000009</v>
      </c>
      <c r="G60" s="209">
        <v>22639599.920000009</v>
      </c>
      <c r="H60" s="209">
        <v>66962665.770000003</v>
      </c>
      <c r="I60" s="209">
        <v>66962665.770000003</v>
      </c>
      <c r="J60" s="209">
        <v>66962665.770000003</v>
      </c>
      <c r="K60" s="209">
        <v>66962665.770000003</v>
      </c>
      <c r="L60" s="209">
        <v>0</v>
      </c>
      <c r="M60" s="209">
        <v>0</v>
      </c>
      <c r="N60" s="209">
        <v>0</v>
      </c>
      <c r="O60" s="209">
        <v>0</v>
      </c>
      <c r="AT60" s="211"/>
    </row>
    <row r="61" spans="1:46" s="210" customFormat="1" ht="15" x14ac:dyDescent="0.2">
      <c r="A61" s="352"/>
      <c r="B61" s="219" t="s">
        <v>1396</v>
      </c>
      <c r="C61" s="209">
        <v>0</v>
      </c>
      <c r="D61" s="209">
        <v>27841561.390000008</v>
      </c>
      <c r="E61" s="209">
        <v>0</v>
      </c>
      <c r="F61" s="209">
        <v>0</v>
      </c>
      <c r="G61" s="209">
        <v>0</v>
      </c>
      <c r="H61" s="209">
        <v>27841561.390000008</v>
      </c>
      <c r="I61" s="209">
        <v>27841561.390000008</v>
      </c>
      <c r="J61" s="209">
        <v>27841561.390000008</v>
      </c>
      <c r="K61" s="209">
        <v>27841561.390000008</v>
      </c>
      <c r="L61" s="209">
        <v>0</v>
      </c>
      <c r="M61" s="209">
        <v>0</v>
      </c>
      <c r="N61" s="209">
        <v>0</v>
      </c>
      <c r="O61" s="209">
        <v>0</v>
      </c>
      <c r="AT61" s="211"/>
    </row>
    <row r="62" spans="1:46" s="210" customFormat="1" ht="15" x14ac:dyDescent="0.2">
      <c r="A62" s="352"/>
      <c r="B62" s="219" t="s">
        <v>1394</v>
      </c>
      <c r="C62" s="209">
        <v>0</v>
      </c>
      <c r="D62" s="209">
        <v>290277.76000000007</v>
      </c>
      <c r="E62" s="209">
        <v>0</v>
      </c>
      <c r="F62" s="209">
        <v>290277.76000000007</v>
      </c>
      <c r="G62" s="209">
        <v>290277.76000000007</v>
      </c>
      <c r="H62" s="209">
        <v>290277.76000000007</v>
      </c>
      <c r="I62" s="209">
        <v>290277.76000000007</v>
      </c>
      <c r="J62" s="209">
        <v>290277.76000000007</v>
      </c>
      <c r="K62" s="209">
        <v>290277.76000000007</v>
      </c>
      <c r="L62" s="209">
        <v>0</v>
      </c>
      <c r="M62" s="209">
        <v>0</v>
      </c>
      <c r="N62" s="209">
        <v>0</v>
      </c>
      <c r="O62" s="209">
        <v>0</v>
      </c>
      <c r="AT62" s="211"/>
    </row>
    <row r="63" spans="1:46" s="210" customFormat="1" ht="15.75" x14ac:dyDescent="0.25">
      <c r="A63" s="223" t="s">
        <v>312</v>
      </c>
      <c r="B63" s="224"/>
      <c r="C63" s="224">
        <f t="shared" ref="C63:O63" si="1">SUM(C55:C62)</f>
        <v>0</v>
      </c>
      <c r="D63" s="224">
        <f t="shared" si="1"/>
        <v>101594211.64000003</v>
      </c>
      <c r="E63" s="224">
        <f t="shared" si="1"/>
        <v>24370344.79000001</v>
      </c>
      <c r="F63" s="224">
        <f t="shared" si="1"/>
        <v>27609382.780000012</v>
      </c>
      <c r="G63" s="224">
        <f t="shared" si="1"/>
        <v>27609382.780000012</v>
      </c>
      <c r="H63" s="224">
        <f t="shared" si="1"/>
        <v>101594211.64000003</v>
      </c>
      <c r="I63" s="224">
        <f t="shared" si="1"/>
        <v>101469211.64000003</v>
      </c>
      <c r="J63" s="224">
        <f t="shared" si="1"/>
        <v>101469211.64000003</v>
      </c>
      <c r="K63" s="224">
        <f t="shared" si="1"/>
        <v>101469211.64000003</v>
      </c>
      <c r="L63" s="224">
        <f t="shared" si="1"/>
        <v>125000</v>
      </c>
      <c r="M63" s="224">
        <f t="shared" si="1"/>
        <v>0</v>
      </c>
      <c r="N63" s="224">
        <f t="shared" si="1"/>
        <v>0</v>
      </c>
      <c r="O63" s="224">
        <f t="shared" si="1"/>
        <v>125000</v>
      </c>
      <c r="AT63" s="211"/>
    </row>
    <row r="64" spans="1:46" s="210" customFormat="1" ht="15.75" x14ac:dyDescent="0.25">
      <c r="A64" s="226" t="s">
        <v>85</v>
      </c>
      <c r="B64" s="348"/>
      <c r="C64" s="349"/>
      <c r="D64" s="349"/>
      <c r="E64" s="349"/>
      <c r="F64" s="349"/>
      <c r="G64" s="349"/>
      <c r="H64" s="349"/>
      <c r="I64" s="349"/>
      <c r="J64" s="349"/>
      <c r="K64" s="349"/>
      <c r="L64" s="349"/>
      <c r="M64" s="349"/>
      <c r="N64" s="349"/>
      <c r="O64" s="350"/>
      <c r="AT64" s="211"/>
    </row>
    <row r="65" spans="1:46" s="210" customFormat="1" ht="15" x14ac:dyDescent="0.2">
      <c r="A65" s="227" t="s">
        <v>315</v>
      </c>
      <c r="B65" s="209"/>
      <c r="C65" s="209">
        <v>0</v>
      </c>
      <c r="D65" s="209">
        <v>0</v>
      </c>
      <c r="E65" s="209">
        <v>0</v>
      </c>
      <c r="F65" s="209">
        <v>0</v>
      </c>
      <c r="G65" s="209">
        <v>0</v>
      </c>
      <c r="H65" s="209">
        <v>0</v>
      </c>
      <c r="I65" s="209">
        <v>0</v>
      </c>
      <c r="J65" s="209">
        <v>0</v>
      </c>
      <c r="K65" s="209">
        <v>0</v>
      </c>
      <c r="L65" s="209">
        <v>0</v>
      </c>
      <c r="M65" s="209">
        <v>0</v>
      </c>
      <c r="N65" s="209">
        <v>0</v>
      </c>
      <c r="O65" s="209">
        <v>0</v>
      </c>
      <c r="AT65" s="211"/>
    </row>
    <row r="66" spans="1:46" s="210" customFormat="1" ht="15.75" x14ac:dyDescent="0.25">
      <c r="A66" s="223" t="s">
        <v>313</v>
      </c>
      <c r="B66" s="224"/>
      <c r="C66" s="224">
        <f>SUM(C65)</f>
        <v>0</v>
      </c>
      <c r="D66" s="224">
        <f t="shared" ref="D66:O66" si="2">SUM(D65)</f>
        <v>0</v>
      </c>
      <c r="E66" s="224">
        <f t="shared" si="2"/>
        <v>0</v>
      </c>
      <c r="F66" s="224">
        <f t="shared" si="2"/>
        <v>0</v>
      </c>
      <c r="G66" s="224">
        <f t="shared" si="2"/>
        <v>0</v>
      </c>
      <c r="H66" s="224">
        <f t="shared" si="2"/>
        <v>0</v>
      </c>
      <c r="I66" s="224">
        <f t="shared" si="2"/>
        <v>0</v>
      </c>
      <c r="J66" s="224">
        <f t="shared" si="2"/>
        <v>0</v>
      </c>
      <c r="K66" s="224">
        <f t="shared" si="2"/>
        <v>0</v>
      </c>
      <c r="L66" s="224">
        <f t="shared" si="2"/>
        <v>0</v>
      </c>
      <c r="M66" s="224">
        <f t="shared" si="2"/>
        <v>0</v>
      </c>
      <c r="N66" s="224">
        <f t="shared" si="2"/>
        <v>0</v>
      </c>
      <c r="O66" s="224">
        <f t="shared" si="2"/>
        <v>0</v>
      </c>
      <c r="AT66" s="211"/>
    </row>
    <row r="67" spans="1:46" s="210" customFormat="1" ht="15.75" x14ac:dyDescent="0.25">
      <c r="A67" s="223" t="s">
        <v>86</v>
      </c>
      <c r="B67" s="361"/>
      <c r="C67" s="362"/>
      <c r="D67" s="362"/>
      <c r="E67" s="362"/>
      <c r="F67" s="362"/>
      <c r="G67" s="362"/>
      <c r="H67" s="362"/>
      <c r="I67" s="362"/>
      <c r="J67" s="362"/>
      <c r="K67" s="362"/>
      <c r="L67" s="362"/>
      <c r="M67" s="362"/>
      <c r="N67" s="362"/>
      <c r="O67" s="363"/>
      <c r="AT67" s="211"/>
    </row>
    <row r="68" spans="1:46" s="210" customFormat="1" ht="15" x14ac:dyDescent="0.2">
      <c r="A68" s="355" t="s">
        <v>86</v>
      </c>
      <c r="B68" s="219" t="s">
        <v>123</v>
      </c>
      <c r="C68" s="209">
        <v>0</v>
      </c>
      <c r="D68" s="209">
        <v>2242610.0500000007</v>
      </c>
      <c r="E68" s="209">
        <v>0</v>
      </c>
      <c r="F68" s="209">
        <v>2242610.0500000007</v>
      </c>
      <c r="G68" s="209">
        <v>2242610.0500000007</v>
      </c>
      <c r="H68" s="209">
        <v>2242610.0500000007</v>
      </c>
      <c r="I68" s="209">
        <v>2242610.0500000007</v>
      </c>
      <c r="J68" s="209">
        <v>2242610.0500000007</v>
      </c>
      <c r="K68" s="209">
        <v>2242610.0500000007</v>
      </c>
      <c r="L68" s="209">
        <v>0</v>
      </c>
      <c r="M68" s="209">
        <v>0</v>
      </c>
      <c r="N68" s="209">
        <v>0</v>
      </c>
      <c r="O68" s="209">
        <v>0</v>
      </c>
      <c r="AT68" s="211"/>
    </row>
    <row r="69" spans="1:46" s="210" customFormat="1" ht="15" x14ac:dyDescent="0.2">
      <c r="A69" s="356"/>
      <c r="B69" s="320" t="s">
        <v>1398</v>
      </c>
      <c r="C69" s="209">
        <v>0</v>
      </c>
      <c r="D69" s="209">
        <v>6080443.6200000001</v>
      </c>
      <c r="E69" s="209">
        <v>6080443.6200000001</v>
      </c>
      <c r="F69" s="209">
        <v>6080443.6200000001</v>
      </c>
      <c r="G69" s="209">
        <v>6080443.6200000001</v>
      </c>
      <c r="H69" s="209">
        <v>6080443.6200000001</v>
      </c>
      <c r="I69" s="209">
        <v>6080443.6200000001</v>
      </c>
      <c r="J69" s="209">
        <v>6080443.6200000001</v>
      </c>
      <c r="K69" s="209">
        <v>6080443.6200000001</v>
      </c>
      <c r="L69" s="209">
        <v>0</v>
      </c>
      <c r="M69" s="209">
        <v>0</v>
      </c>
      <c r="N69" s="209">
        <v>0</v>
      </c>
      <c r="O69" s="209">
        <v>0</v>
      </c>
      <c r="AT69" s="211"/>
    </row>
    <row r="70" spans="1:46" s="210" customFormat="1" ht="15" x14ac:dyDescent="0.2">
      <c r="A70" s="357"/>
      <c r="B70" s="320" t="s">
        <v>218</v>
      </c>
      <c r="C70" s="209">
        <v>0</v>
      </c>
      <c r="D70" s="209">
        <v>551352.1100000001</v>
      </c>
      <c r="E70" s="209">
        <v>551352.1100000001</v>
      </c>
      <c r="F70" s="209">
        <v>551352.1100000001</v>
      </c>
      <c r="G70" s="209">
        <v>551352.1100000001</v>
      </c>
      <c r="H70" s="209">
        <v>551352.1100000001</v>
      </c>
      <c r="I70" s="209">
        <v>551352.1100000001</v>
      </c>
      <c r="J70" s="209">
        <v>551352.1100000001</v>
      </c>
      <c r="K70" s="209">
        <v>551352.1100000001</v>
      </c>
      <c r="L70" s="209">
        <v>0</v>
      </c>
      <c r="M70" s="209">
        <v>0</v>
      </c>
      <c r="N70" s="209">
        <v>0</v>
      </c>
      <c r="O70" s="209">
        <v>0</v>
      </c>
      <c r="AT70" s="211"/>
    </row>
    <row r="71" spans="1:46" s="230" customFormat="1" ht="16.5" customHeight="1" x14ac:dyDescent="0.25">
      <c r="A71" s="228" t="s">
        <v>380</v>
      </c>
      <c r="B71" s="229"/>
      <c r="C71" s="229">
        <f>SUM(C68:C70)</f>
        <v>0</v>
      </c>
      <c r="D71" s="229">
        <f>SUM(D68:D70)</f>
        <v>8874405.7800000012</v>
      </c>
      <c r="E71" s="229">
        <f t="shared" ref="E71:O71" si="3">SUM(E68:E70)</f>
        <v>6631795.7300000004</v>
      </c>
      <c r="F71" s="229">
        <f t="shared" si="3"/>
        <v>8874405.7800000012</v>
      </c>
      <c r="G71" s="229">
        <f t="shared" si="3"/>
        <v>8874405.7800000012</v>
      </c>
      <c r="H71" s="229">
        <f t="shared" si="3"/>
        <v>8874405.7800000012</v>
      </c>
      <c r="I71" s="229">
        <f t="shared" si="3"/>
        <v>8874405.7800000012</v>
      </c>
      <c r="J71" s="229">
        <f t="shared" si="3"/>
        <v>8874405.7800000012</v>
      </c>
      <c r="K71" s="229">
        <f t="shared" si="3"/>
        <v>8874405.7800000012</v>
      </c>
      <c r="L71" s="229">
        <f t="shared" si="3"/>
        <v>0</v>
      </c>
      <c r="M71" s="229">
        <f t="shared" si="3"/>
        <v>0</v>
      </c>
      <c r="N71" s="229">
        <f t="shared" si="3"/>
        <v>0</v>
      </c>
      <c r="O71" s="229">
        <f t="shared" si="3"/>
        <v>0</v>
      </c>
      <c r="AT71" s="231"/>
    </row>
    <row r="72" spans="1:46" s="210" customFormat="1" ht="15.75" x14ac:dyDescent="0.25">
      <c r="A72" s="226" t="s">
        <v>314</v>
      </c>
      <c r="B72" s="358"/>
      <c r="C72" s="359"/>
      <c r="D72" s="359"/>
      <c r="E72" s="359"/>
      <c r="F72" s="359"/>
      <c r="G72" s="359"/>
      <c r="H72" s="359"/>
      <c r="I72" s="359"/>
      <c r="J72" s="359"/>
      <c r="K72" s="359"/>
      <c r="L72" s="359"/>
      <c r="M72" s="359"/>
      <c r="N72" s="359"/>
      <c r="O72" s="360"/>
      <c r="AT72" s="211"/>
    </row>
    <row r="73" spans="1:46" s="210" customFormat="1" ht="15" x14ac:dyDescent="0.2">
      <c r="A73" s="227" t="s">
        <v>314</v>
      </c>
      <c r="B73" s="213"/>
      <c r="C73" s="213">
        <v>0</v>
      </c>
      <c r="D73" s="213">
        <v>0</v>
      </c>
      <c r="E73" s="213">
        <v>0</v>
      </c>
      <c r="F73" s="213">
        <v>0</v>
      </c>
      <c r="G73" s="213">
        <v>0</v>
      </c>
      <c r="H73" s="213">
        <v>0</v>
      </c>
      <c r="I73" s="213">
        <v>0</v>
      </c>
      <c r="J73" s="213">
        <v>0</v>
      </c>
      <c r="K73" s="213">
        <v>0</v>
      </c>
      <c r="L73" s="213">
        <v>0</v>
      </c>
      <c r="M73" s="213">
        <v>0</v>
      </c>
      <c r="N73" s="213">
        <v>0</v>
      </c>
      <c r="O73" s="213">
        <v>0</v>
      </c>
      <c r="AT73" s="211"/>
    </row>
    <row r="74" spans="1:46" s="210" customFormat="1" ht="17.25" customHeight="1" x14ac:dyDescent="0.25">
      <c r="A74" s="223" t="s">
        <v>316</v>
      </c>
      <c r="B74" s="224"/>
      <c r="C74" s="224">
        <f t="shared" ref="C74:O74" si="4">SUM(C73:C73)</f>
        <v>0</v>
      </c>
      <c r="D74" s="224">
        <f t="shared" si="4"/>
        <v>0</v>
      </c>
      <c r="E74" s="224">
        <f t="shared" si="4"/>
        <v>0</v>
      </c>
      <c r="F74" s="224">
        <f t="shared" si="4"/>
        <v>0</v>
      </c>
      <c r="G74" s="224">
        <f t="shared" si="4"/>
        <v>0</v>
      </c>
      <c r="H74" s="224">
        <f t="shared" si="4"/>
        <v>0</v>
      </c>
      <c r="I74" s="224">
        <f t="shared" si="4"/>
        <v>0</v>
      </c>
      <c r="J74" s="224">
        <f t="shared" si="4"/>
        <v>0</v>
      </c>
      <c r="K74" s="224">
        <f t="shared" si="4"/>
        <v>0</v>
      </c>
      <c r="L74" s="224">
        <f t="shared" si="4"/>
        <v>0</v>
      </c>
      <c r="M74" s="224">
        <f t="shared" si="4"/>
        <v>0</v>
      </c>
      <c r="N74" s="224">
        <f t="shared" si="4"/>
        <v>0</v>
      </c>
      <c r="O74" s="224">
        <f t="shared" si="4"/>
        <v>0</v>
      </c>
      <c r="AT74" s="211"/>
    </row>
    <row r="75" spans="1:46" s="210" customFormat="1" ht="15.75" x14ac:dyDescent="0.25">
      <c r="A75" s="226" t="s">
        <v>317</v>
      </c>
      <c r="B75" s="348"/>
      <c r="C75" s="349"/>
      <c r="D75" s="349"/>
      <c r="E75" s="349"/>
      <c r="F75" s="349"/>
      <c r="G75" s="349"/>
      <c r="H75" s="349"/>
      <c r="I75" s="349"/>
      <c r="J75" s="349"/>
      <c r="K75" s="349"/>
      <c r="L75" s="349"/>
      <c r="M75" s="349"/>
      <c r="N75" s="349"/>
      <c r="O75" s="350"/>
      <c r="AT75" s="211"/>
    </row>
    <row r="76" spans="1:46" s="210" customFormat="1" ht="15" x14ac:dyDescent="0.2">
      <c r="A76" s="353" t="s">
        <v>35</v>
      </c>
      <c r="B76" s="209" t="s">
        <v>444</v>
      </c>
      <c r="C76" s="209">
        <v>4433605.6800000006</v>
      </c>
      <c r="D76" s="209">
        <v>10065080.459999999</v>
      </c>
      <c r="E76" s="209">
        <v>0</v>
      </c>
      <c r="F76" s="209">
        <v>0</v>
      </c>
      <c r="G76" s="209">
        <v>0</v>
      </c>
      <c r="H76" s="209">
        <v>10065080.459999999</v>
      </c>
      <c r="I76" s="209">
        <v>0</v>
      </c>
      <c r="J76" s="209">
        <v>0</v>
      </c>
      <c r="K76" s="209">
        <v>0</v>
      </c>
      <c r="L76" s="209">
        <v>10065080.459999999</v>
      </c>
      <c r="M76" s="209">
        <v>0</v>
      </c>
      <c r="N76" s="209">
        <v>0</v>
      </c>
      <c r="O76" s="209">
        <v>10065080.459999999</v>
      </c>
      <c r="AT76" s="211"/>
    </row>
    <row r="77" spans="1:46" s="210" customFormat="1" ht="15" x14ac:dyDescent="0.2">
      <c r="A77" s="354"/>
      <c r="B77" s="209" t="s">
        <v>124</v>
      </c>
      <c r="C77" s="209">
        <v>7175144.7800000003</v>
      </c>
      <c r="D77" s="209">
        <v>500717.7100000002</v>
      </c>
      <c r="E77" s="209">
        <v>0</v>
      </c>
      <c r="F77" s="209">
        <v>0</v>
      </c>
      <c r="G77" s="209">
        <v>0</v>
      </c>
      <c r="H77" s="209">
        <v>500717.7100000002</v>
      </c>
      <c r="I77" s="209">
        <v>0</v>
      </c>
      <c r="J77" s="209">
        <v>0</v>
      </c>
      <c r="K77" s="209">
        <v>0</v>
      </c>
      <c r="L77" s="209">
        <v>500717.7100000002</v>
      </c>
      <c r="M77" s="209">
        <v>0</v>
      </c>
      <c r="N77" s="209">
        <v>0</v>
      </c>
      <c r="O77" s="209">
        <v>500717.7100000002</v>
      </c>
      <c r="AT77" s="211"/>
    </row>
    <row r="78" spans="1:46" s="210" customFormat="1" ht="15" x14ac:dyDescent="0.2">
      <c r="A78" s="354"/>
      <c r="B78" s="209" t="s">
        <v>121</v>
      </c>
      <c r="C78" s="209">
        <v>4859032.2700000005</v>
      </c>
      <c r="D78" s="209">
        <v>2650621.9800000009</v>
      </c>
      <c r="E78" s="209">
        <v>0</v>
      </c>
      <c r="F78" s="209">
        <v>0</v>
      </c>
      <c r="G78" s="209">
        <v>0</v>
      </c>
      <c r="H78" s="209">
        <v>2650621.9800000009</v>
      </c>
      <c r="I78" s="209">
        <v>0</v>
      </c>
      <c r="J78" s="209">
        <v>0</v>
      </c>
      <c r="K78" s="209">
        <v>0</v>
      </c>
      <c r="L78" s="209">
        <v>2650621.9800000009</v>
      </c>
      <c r="M78" s="209">
        <v>0</v>
      </c>
      <c r="N78" s="209">
        <v>0</v>
      </c>
      <c r="O78" s="209">
        <v>2650621.9800000009</v>
      </c>
      <c r="AT78" s="211"/>
    </row>
    <row r="79" spans="1:46" s="210" customFormat="1" ht="15" x14ac:dyDescent="0.2">
      <c r="A79" s="354"/>
      <c r="B79" s="209" t="s">
        <v>1058</v>
      </c>
      <c r="C79" s="209">
        <v>0</v>
      </c>
      <c r="D79" s="209">
        <v>3156835.5200000009</v>
      </c>
      <c r="E79" s="209">
        <v>0</v>
      </c>
      <c r="F79" s="209">
        <v>0</v>
      </c>
      <c r="G79" s="209">
        <v>0</v>
      </c>
      <c r="H79" s="209">
        <v>3156835.5200000009</v>
      </c>
      <c r="I79" s="209">
        <v>0</v>
      </c>
      <c r="J79" s="209">
        <v>0</v>
      </c>
      <c r="K79" s="209">
        <v>0</v>
      </c>
      <c r="L79" s="209">
        <v>3156835.5200000009</v>
      </c>
      <c r="M79" s="209">
        <v>0</v>
      </c>
      <c r="N79" s="209">
        <v>0</v>
      </c>
      <c r="O79" s="209">
        <v>3156835.5200000009</v>
      </c>
      <c r="AT79" s="211"/>
    </row>
    <row r="80" spans="1:46" s="210" customFormat="1" ht="15" x14ac:dyDescent="0.2">
      <c r="A80" s="354"/>
      <c r="B80" s="213" t="s">
        <v>218</v>
      </c>
      <c r="C80" s="209">
        <v>12000000</v>
      </c>
      <c r="D80" s="209">
        <v>72124.24000000002</v>
      </c>
      <c r="E80" s="209">
        <v>0</v>
      </c>
      <c r="F80" s="209">
        <v>0</v>
      </c>
      <c r="G80" s="209">
        <v>0</v>
      </c>
      <c r="H80" s="209">
        <v>72124.24000000002</v>
      </c>
      <c r="I80" s="209">
        <v>0</v>
      </c>
      <c r="J80" s="209">
        <v>0</v>
      </c>
      <c r="K80" s="209">
        <v>0</v>
      </c>
      <c r="L80" s="209">
        <v>72124.24000000002</v>
      </c>
      <c r="M80" s="209">
        <v>0</v>
      </c>
      <c r="N80" s="209">
        <v>0</v>
      </c>
      <c r="O80" s="209">
        <v>72124.24000000002</v>
      </c>
      <c r="AT80" s="211"/>
    </row>
    <row r="81" spans="1:46" s="210" customFormat="1" ht="15" x14ac:dyDescent="0.2">
      <c r="A81" s="354"/>
      <c r="B81" s="213" t="s">
        <v>1400</v>
      </c>
      <c r="C81" s="209">
        <v>0</v>
      </c>
      <c r="D81" s="209">
        <v>10.909999999999998</v>
      </c>
      <c r="E81" s="209">
        <v>0</v>
      </c>
      <c r="F81" s="209">
        <v>0</v>
      </c>
      <c r="G81" s="209">
        <v>0</v>
      </c>
      <c r="H81" s="209">
        <v>10.909999999999998</v>
      </c>
      <c r="I81" s="209">
        <v>0</v>
      </c>
      <c r="J81" s="209">
        <v>0</v>
      </c>
      <c r="K81" s="209">
        <v>0</v>
      </c>
      <c r="L81" s="209">
        <v>10.909999999999998</v>
      </c>
      <c r="M81" s="209">
        <v>0</v>
      </c>
      <c r="N81" s="209">
        <v>0</v>
      </c>
      <c r="O81" s="209">
        <v>10.909999999999998</v>
      </c>
      <c r="AT81" s="211"/>
    </row>
    <row r="82" spans="1:46" s="210" customFormat="1" ht="15" x14ac:dyDescent="0.2">
      <c r="A82" s="354"/>
      <c r="B82" s="213" t="s">
        <v>1398</v>
      </c>
      <c r="C82" s="209">
        <v>0</v>
      </c>
      <c r="D82" s="209">
        <v>1024345.2999999999</v>
      </c>
      <c r="E82" s="209">
        <v>0</v>
      </c>
      <c r="F82" s="209">
        <v>0</v>
      </c>
      <c r="G82" s="209">
        <v>0</v>
      </c>
      <c r="H82" s="209">
        <v>1024345.2999999999</v>
      </c>
      <c r="I82" s="209">
        <v>0</v>
      </c>
      <c r="J82" s="209">
        <v>0</v>
      </c>
      <c r="K82" s="209">
        <v>0</v>
      </c>
      <c r="L82" s="209">
        <v>1024345.2999999999</v>
      </c>
      <c r="M82" s="209">
        <v>0</v>
      </c>
      <c r="N82" s="209">
        <v>0</v>
      </c>
      <c r="O82" s="209">
        <v>1024345.2999999999</v>
      </c>
      <c r="AT82" s="211"/>
    </row>
    <row r="83" spans="1:46" s="210" customFormat="1" ht="15" x14ac:dyDescent="0.2">
      <c r="A83" s="354"/>
      <c r="B83" s="213" t="s">
        <v>1395</v>
      </c>
      <c r="C83" s="209">
        <v>0</v>
      </c>
      <c r="D83" s="209">
        <v>1240485.5099999998</v>
      </c>
      <c r="E83" s="209">
        <v>0</v>
      </c>
      <c r="F83" s="209">
        <v>0</v>
      </c>
      <c r="G83" s="209">
        <v>0</v>
      </c>
      <c r="H83" s="209">
        <v>1240485.5099999998</v>
      </c>
      <c r="I83" s="209">
        <v>0</v>
      </c>
      <c r="J83" s="209">
        <v>0</v>
      </c>
      <c r="K83" s="209">
        <v>0</v>
      </c>
      <c r="L83" s="209">
        <v>1240485.5099999998</v>
      </c>
      <c r="M83" s="209">
        <v>0</v>
      </c>
      <c r="N83" s="209">
        <v>0</v>
      </c>
      <c r="O83" s="209">
        <v>1240485.5099999998</v>
      </c>
      <c r="AT83" s="211"/>
    </row>
    <row r="84" spans="1:46" s="210" customFormat="1" ht="15" x14ac:dyDescent="0.2">
      <c r="A84" s="354"/>
      <c r="B84" s="213" t="s">
        <v>123</v>
      </c>
      <c r="C84" s="209">
        <v>0</v>
      </c>
      <c r="D84" s="209">
        <v>41675.010000000009</v>
      </c>
      <c r="E84" s="209">
        <v>0</v>
      </c>
      <c r="F84" s="209">
        <v>0</v>
      </c>
      <c r="G84" s="209">
        <v>0</v>
      </c>
      <c r="H84" s="209">
        <v>41675.010000000009</v>
      </c>
      <c r="I84" s="209">
        <v>0</v>
      </c>
      <c r="J84" s="209">
        <v>0</v>
      </c>
      <c r="K84" s="209">
        <v>0</v>
      </c>
      <c r="L84" s="209">
        <v>41675.010000000009</v>
      </c>
      <c r="M84" s="209">
        <v>0</v>
      </c>
      <c r="N84" s="209">
        <v>0</v>
      </c>
      <c r="O84" s="209">
        <v>41675.010000000009</v>
      </c>
      <c r="AT84" s="211"/>
    </row>
    <row r="85" spans="1:46" s="210" customFormat="1" ht="15" x14ac:dyDescent="0.2">
      <c r="A85" s="354"/>
      <c r="B85" s="213" t="s">
        <v>116</v>
      </c>
      <c r="C85" s="209">
        <v>69100003.719999999</v>
      </c>
      <c r="D85" s="209">
        <v>8794423.9700000025</v>
      </c>
      <c r="E85" s="209">
        <v>0</v>
      </c>
      <c r="F85" s="209">
        <v>0</v>
      </c>
      <c r="G85" s="209">
        <v>0</v>
      </c>
      <c r="H85" s="209">
        <v>8794423.9700000025</v>
      </c>
      <c r="I85" s="209">
        <v>0</v>
      </c>
      <c r="J85" s="209">
        <v>0</v>
      </c>
      <c r="K85" s="209">
        <v>0</v>
      </c>
      <c r="L85" s="209">
        <v>8794423.9700000025</v>
      </c>
      <c r="M85" s="209">
        <v>0</v>
      </c>
      <c r="N85" s="209">
        <v>0</v>
      </c>
      <c r="O85" s="209">
        <v>8794423.9700000025</v>
      </c>
      <c r="AT85" s="211"/>
    </row>
    <row r="86" spans="1:46" s="210" customFormat="1" ht="15" x14ac:dyDescent="0.2">
      <c r="A86" s="354"/>
      <c r="B86" s="213" t="s">
        <v>117</v>
      </c>
      <c r="C86" s="209">
        <v>0</v>
      </c>
      <c r="D86" s="209">
        <v>15453.9</v>
      </c>
      <c r="E86" s="209">
        <v>0</v>
      </c>
      <c r="F86" s="209">
        <v>0</v>
      </c>
      <c r="G86" s="209">
        <v>0</v>
      </c>
      <c r="H86" s="209">
        <v>15453.9</v>
      </c>
      <c r="I86" s="209">
        <v>0</v>
      </c>
      <c r="J86" s="209">
        <v>0</v>
      </c>
      <c r="K86" s="209">
        <v>0</v>
      </c>
      <c r="L86" s="209">
        <v>15453.9</v>
      </c>
      <c r="M86" s="209">
        <v>0</v>
      </c>
      <c r="N86" s="209">
        <v>0</v>
      </c>
      <c r="O86" s="209">
        <v>15453.9</v>
      </c>
      <c r="AT86" s="211"/>
    </row>
    <row r="87" spans="1:46" s="210" customFormat="1" ht="15" x14ac:dyDescent="0.2">
      <c r="A87" s="354"/>
      <c r="B87" s="213" t="s">
        <v>122</v>
      </c>
      <c r="C87" s="209">
        <v>0</v>
      </c>
      <c r="D87" s="209">
        <v>4595.8200000000006</v>
      </c>
      <c r="E87" s="209">
        <v>0</v>
      </c>
      <c r="F87" s="209">
        <v>0</v>
      </c>
      <c r="G87" s="209">
        <v>0</v>
      </c>
      <c r="H87" s="209">
        <v>4595.8200000000006</v>
      </c>
      <c r="I87" s="209">
        <v>0</v>
      </c>
      <c r="J87" s="209">
        <v>0</v>
      </c>
      <c r="K87" s="209">
        <v>0</v>
      </c>
      <c r="L87" s="209">
        <v>4595.8200000000006</v>
      </c>
      <c r="M87" s="209">
        <v>0</v>
      </c>
      <c r="N87" s="209">
        <v>0</v>
      </c>
      <c r="O87" s="209">
        <v>4595.8200000000006</v>
      </c>
      <c r="AT87" s="211"/>
    </row>
    <row r="88" spans="1:46" s="210" customFormat="1" ht="15" x14ac:dyDescent="0.2">
      <c r="A88" s="354"/>
      <c r="B88" s="213" t="s">
        <v>1392</v>
      </c>
      <c r="C88" s="209">
        <v>0</v>
      </c>
      <c r="D88" s="209">
        <v>0</v>
      </c>
      <c r="E88" s="209">
        <v>0</v>
      </c>
      <c r="F88" s="209">
        <v>0</v>
      </c>
      <c r="G88" s="209">
        <v>0</v>
      </c>
      <c r="H88" s="209">
        <v>0</v>
      </c>
      <c r="I88" s="209">
        <v>0</v>
      </c>
      <c r="J88" s="209">
        <v>0</v>
      </c>
      <c r="K88" s="209">
        <v>0</v>
      </c>
      <c r="L88" s="209">
        <v>0</v>
      </c>
      <c r="M88" s="209">
        <v>0</v>
      </c>
      <c r="N88" s="209">
        <v>0</v>
      </c>
      <c r="O88" s="209">
        <v>0</v>
      </c>
      <c r="AT88" s="211"/>
    </row>
    <row r="89" spans="1:46" s="210" customFormat="1" ht="15" x14ac:dyDescent="0.2">
      <c r="A89" s="354"/>
      <c r="B89" s="213" t="s">
        <v>381</v>
      </c>
      <c r="C89" s="209">
        <v>0</v>
      </c>
      <c r="D89" s="209">
        <v>1.0299999999999998</v>
      </c>
      <c r="E89" s="209">
        <v>0</v>
      </c>
      <c r="F89" s="209">
        <v>0</v>
      </c>
      <c r="G89" s="209">
        <v>0</v>
      </c>
      <c r="H89" s="209">
        <v>1.0299999999999998</v>
      </c>
      <c r="I89" s="209">
        <v>0</v>
      </c>
      <c r="J89" s="209">
        <v>0</v>
      </c>
      <c r="K89" s="209">
        <v>0</v>
      </c>
      <c r="L89" s="209">
        <v>1.0299999999999998</v>
      </c>
      <c r="M89" s="209">
        <v>0</v>
      </c>
      <c r="N89" s="209">
        <v>0</v>
      </c>
      <c r="O89" s="209">
        <v>1.0299999999999998</v>
      </c>
      <c r="AT89" s="211"/>
    </row>
    <row r="90" spans="1:46" s="210" customFormat="1" ht="15" x14ac:dyDescent="0.2">
      <c r="A90" s="354"/>
      <c r="B90" s="213" t="s">
        <v>1396</v>
      </c>
      <c r="C90" s="209">
        <v>0</v>
      </c>
      <c r="D90" s="209">
        <v>269128.61000000004</v>
      </c>
      <c r="E90" s="209">
        <v>0</v>
      </c>
      <c r="F90" s="209">
        <v>0</v>
      </c>
      <c r="G90" s="209">
        <v>0</v>
      </c>
      <c r="H90" s="209">
        <v>269128.61000000004</v>
      </c>
      <c r="I90" s="209">
        <v>0</v>
      </c>
      <c r="J90" s="209">
        <v>0</v>
      </c>
      <c r="K90" s="209">
        <v>0</v>
      </c>
      <c r="L90" s="209">
        <v>269128.61000000004</v>
      </c>
      <c r="M90" s="209">
        <v>0</v>
      </c>
      <c r="N90" s="209">
        <v>0</v>
      </c>
      <c r="O90" s="209">
        <v>269128.61000000004</v>
      </c>
      <c r="AT90" s="211"/>
    </row>
    <row r="91" spans="1:46" s="210" customFormat="1" ht="15" x14ac:dyDescent="0.2">
      <c r="A91" s="354"/>
      <c r="B91" s="213" t="s">
        <v>374</v>
      </c>
      <c r="C91" s="209">
        <v>0</v>
      </c>
      <c r="D91" s="209">
        <v>0</v>
      </c>
      <c r="E91" s="209">
        <v>0</v>
      </c>
      <c r="F91" s="209">
        <v>0</v>
      </c>
      <c r="G91" s="209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v>0</v>
      </c>
      <c r="AT91" s="211"/>
    </row>
    <row r="92" spans="1:46" s="210" customFormat="1" ht="15" x14ac:dyDescent="0.2">
      <c r="A92" s="354"/>
      <c r="B92" s="213" t="s">
        <v>372</v>
      </c>
      <c r="C92" s="209">
        <v>0</v>
      </c>
      <c r="D92" s="209">
        <v>163.76999999999998</v>
      </c>
      <c r="E92" s="209">
        <v>0</v>
      </c>
      <c r="F92" s="209">
        <v>0</v>
      </c>
      <c r="G92" s="209">
        <v>0</v>
      </c>
      <c r="H92" s="209">
        <v>163.76999999999998</v>
      </c>
      <c r="I92" s="209">
        <v>0</v>
      </c>
      <c r="J92" s="209">
        <v>0</v>
      </c>
      <c r="K92" s="209">
        <v>0</v>
      </c>
      <c r="L92" s="209">
        <v>163.76999999999998</v>
      </c>
      <c r="M92" s="209">
        <v>0</v>
      </c>
      <c r="N92" s="209">
        <v>0</v>
      </c>
      <c r="O92" s="209">
        <v>163.76999999999998</v>
      </c>
      <c r="AT92" s="211"/>
    </row>
    <row r="93" spans="1:46" s="210" customFormat="1" ht="15" x14ac:dyDescent="0.2">
      <c r="A93" s="354"/>
      <c r="B93" s="213" t="s">
        <v>377</v>
      </c>
      <c r="C93" s="209">
        <v>0</v>
      </c>
      <c r="D93" s="209">
        <v>0</v>
      </c>
      <c r="E93" s="209">
        <v>0</v>
      </c>
      <c r="F93" s="209">
        <v>0</v>
      </c>
      <c r="G93" s="209">
        <v>0</v>
      </c>
      <c r="H93" s="209">
        <v>0</v>
      </c>
      <c r="I93" s="209">
        <v>0</v>
      </c>
      <c r="J93" s="209">
        <v>0</v>
      </c>
      <c r="K93" s="209">
        <v>0</v>
      </c>
      <c r="L93" s="209">
        <v>0</v>
      </c>
      <c r="M93" s="209">
        <v>0</v>
      </c>
      <c r="N93" s="209">
        <v>0</v>
      </c>
      <c r="O93" s="209">
        <v>0</v>
      </c>
      <c r="AT93" s="211"/>
    </row>
    <row r="94" spans="1:46" s="210" customFormat="1" ht="15" x14ac:dyDescent="0.2">
      <c r="A94" s="354"/>
      <c r="B94" s="213" t="s">
        <v>507</v>
      </c>
      <c r="C94" s="209">
        <v>0</v>
      </c>
      <c r="D94" s="209">
        <v>9705.9200000000019</v>
      </c>
      <c r="E94" s="209">
        <v>0</v>
      </c>
      <c r="F94" s="209">
        <v>0</v>
      </c>
      <c r="G94" s="209">
        <v>0</v>
      </c>
      <c r="H94" s="209">
        <v>9705.9200000000019</v>
      </c>
      <c r="I94" s="209">
        <v>0</v>
      </c>
      <c r="J94" s="209">
        <v>0</v>
      </c>
      <c r="K94" s="209">
        <v>0</v>
      </c>
      <c r="L94" s="209">
        <v>9705.9200000000019</v>
      </c>
      <c r="M94" s="209">
        <v>0</v>
      </c>
      <c r="N94" s="209">
        <v>0</v>
      </c>
      <c r="O94" s="209">
        <v>9705.9200000000019</v>
      </c>
      <c r="AT94" s="211"/>
    </row>
    <row r="95" spans="1:46" s="210" customFormat="1" ht="15" x14ac:dyDescent="0.2">
      <c r="A95" s="354"/>
      <c r="B95" s="213" t="s">
        <v>511</v>
      </c>
      <c r="C95" s="209">
        <v>0</v>
      </c>
      <c r="D95" s="209">
        <v>2.7399999999999998</v>
      </c>
      <c r="E95" s="209">
        <v>0</v>
      </c>
      <c r="F95" s="209">
        <v>0</v>
      </c>
      <c r="G95" s="209">
        <v>0</v>
      </c>
      <c r="H95" s="209">
        <v>2.7399999999999998</v>
      </c>
      <c r="I95" s="209">
        <v>0</v>
      </c>
      <c r="J95" s="209">
        <v>0</v>
      </c>
      <c r="K95" s="209">
        <v>0</v>
      </c>
      <c r="L95" s="209">
        <v>2.7399999999999998</v>
      </c>
      <c r="M95" s="209">
        <v>0</v>
      </c>
      <c r="N95" s="209">
        <v>0</v>
      </c>
      <c r="O95" s="209">
        <v>2.7399999999999998</v>
      </c>
      <c r="AT95" s="211"/>
    </row>
    <row r="96" spans="1:46" s="210" customFormat="1" ht="15" x14ac:dyDescent="0.2">
      <c r="A96" s="354"/>
      <c r="B96" s="213" t="s">
        <v>512</v>
      </c>
      <c r="C96" s="209">
        <v>0</v>
      </c>
      <c r="D96" s="209">
        <v>80.289999999999992</v>
      </c>
      <c r="E96" s="209">
        <v>0</v>
      </c>
      <c r="F96" s="209">
        <v>0</v>
      </c>
      <c r="G96" s="209">
        <v>0</v>
      </c>
      <c r="H96" s="209">
        <v>80.289999999999992</v>
      </c>
      <c r="I96" s="209">
        <v>0</v>
      </c>
      <c r="J96" s="209">
        <v>0</v>
      </c>
      <c r="K96" s="209">
        <v>0</v>
      </c>
      <c r="L96" s="209">
        <v>80.289999999999992</v>
      </c>
      <c r="M96" s="209">
        <v>0</v>
      </c>
      <c r="N96" s="209">
        <v>0</v>
      </c>
      <c r="O96" s="209">
        <v>80.289999999999992</v>
      </c>
      <c r="AT96" s="211"/>
    </row>
    <row r="97" spans="1:46" s="210" customFormat="1" ht="15" x14ac:dyDescent="0.2">
      <c r="A97" s="354"/>
      <c r="B97" s="213" t="s">
        <v>508</v>
      </c>
      <c r="C97" s="209">
        <v>0</v>
      </c>
      <c r="D97" s="209">
        <v>73290.84</v>
      </c>
      <c r="E97" s="209">
        <v>0</v>
      </c>
      <c r="F97" s="209">
        <v>0</v>
      </c>
      <c r="G97" s="209">
        <v>0</v>
      </c>
      <c r="H97" s="209">
        <v>73290.84</v>
      </c>
      <c r="I97" s="209">
        <v>0</v>
      </c>
      <c r="J97" s="209">
        <v>0</v>
      </c>
      <c r="K97" s="209">
        <v>0</v>
      </c>
      <c r="L97" s="209">
        <v>73290.84</v>
      </c>
      <c r="M97" s="209">
        <v>0</v>
      </c>
      <c r="N97" s="209">
        <v>0</v>
      </c>
      <c r="O97" s="209">
        <v>73290.84</v>
      </c>
      <c r="AT97" s="211"/>
    </row>
    <row r="98" spans="1:46" s="210" customFormat="1" ht="15" x14ac:dyDescent="0.2">
      <c r="A98" s="354"/>
      <c r="B98" s="213" t="s">
        <v>509</v>
      </c>
      <c r="C98" s="209">
        <v>0</v>
      </c>
      <c r="D98" s="209">
        <v>0</v>
      </c>
      <c r="E98" s="209">
        <v>0</v>
      </c>
      <c r="F98" s="209">
        <v>0</v>
      </c>
      <c r="G98" s="209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v>0</v>
      </c>
      <c r="AT98" s="211"/>
    </row>
    <row r="99" spans="1:46" s="210" customFormat="1" ht="15" x14ac:dyDescent="0.2">
      <c r="A99" s="354"/>
      <c r="B99" s="213" t="s">
        <v>514</v>
      </c>
      <c r="C99" s="209">
        <v>0</v>
      </c>
      <c r="D99" s="209">
        <v>6006.8600000000006</v>
      </c>
      <c r="E99" s="209">
        <v>0</v>
      </c>
      <c r="F99" s="209">
        <v>0</v>
      </c>
      <c r="G99" s="209">
        <v>0</v>
      </c>
      <c r="H99" s="209">
        <v>6006.8600000000006</v>
      </c>
      <c r="I99" s="209">
        <v>0</v>
      </c>
      <c r="J99" s="209">
        <v>0</v>
      </c>
      <c r="K99" s="209">
        <v>0</v>
      </c>
      <c r="L99" s="209">
        <v>6006.8600000000006</v>
      </c>
      <c r="M99" s="209">
        <v>0</v>
      </c>
      <c r="N99" s="209">
        <v>0</v>
      </c>
      <c r="O99" s="209">
        <v>6006.8600000000006</v>
      </c>
      <c r="AT99" s="211"/>
    </row>
    <row r="100" spans="1:46" s="210" customFormat="1" ht="15" x14ac:dyDescent="0.2">
      <c r="A100" s="354"/>
      <c r="B100" s="213" t="s">
        <v>376</v>
      </c>
      <c r="C100" s="209">
        <v>0</v>
      </c>
      <c r="D100" s="209">
        <v>0</v>
      </c>
      <c r="E100" s="209">
        <v>0</v>
      </c>
      <c r="F100" s="209">
        <v>0</v>
      </c>
      <c r="G100" s="209">
        <v>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v>0</v>
      </c>
      <c r="AT100" s="211"/>
    </row>
    <row r="101" spans="1:46" s="210" customFormat="1" ht="15" x14ac:dyDescent="0.2">
      <c r="A101" s="354"/>
      <c r="B101" s="213" t="s">
        <v>1060</v>
      </c>
      <c r="C101" s="209">
        <v>0</v>
      </c>
      <c r="D101" s="209">
        <v>0</v>
      </c>
      <c r="E101" s="209">
        <v>0</v>
      </c>
      <c r="F101" s="209">
        <v>0</v>
      </c>
      <c r="G101" s="209">
        <v>0</v>
      </c>
      <c r="H101" s="209">
        <v>0</v>
      </c>
      <c r="I101" s="209">
        <v>0</v>
      </c>
      <c r="J101" s="209">
        <v>0</v>
      </c>
      <c r="K101" s="209">
        <v>0</v>
      </c>
      <c r="L101" s="209">
        <v>0</v>
      </c>
      <c r="M101" s="209">
        <v>0</v>
      </c>
      <c r="N101" s="209">
        <v>0</v>
      </c>
      <c r="O101" s="209">
        <v>0</v>
      </c>
      <c r="AT101" s="211"/>
    </row>
    <row r="102" spans="1:46" s="210" customFormat="1" ht="15" x14ac:dyDescent="0.2">
      <c r="A102" s="354"/>
      <c r="B102" s="213" t="s">
        <v>378</v>
      </c>
      <c r="C102" s="209">
        <v>0</v>
      </c>
      <c r="D102" s="209">
        <v>83.38</v>
      </c>
      <c r="E102" s="209">
        <v>0</v>
      </c>
      <c r="F102" s="209">
        <v>0</v>
      </c>
      <c r="G102" s="209">
        <v>0</v>
      </c>
      <c r="H102" s="209">
        <v>83.38</v>
      </c>
      <c r="I102" s="209">
        <v>0</v>
      </c>
      <c r="J102" s="209">
        <v>0</v>
      </c>
      <c r="K102" s="209">
        <v>0</v>
      </c>
      <c r="L102" s="209">
        <v>83.38</v>
      </c>
      <c r="M102" s="209">
        <v>0</v>
      </c>
      <c r="N102" s="209">
        <v>0</v>
      </c>
      <c r="O102" s="209">
        <v>83.38</v>
      </c>
      <c r="AT102" s="211"/>
    </row>
    <row r="103" spans="1:46" s="210" customFormat="1" ht="15" x14ac:dyDescent="0.2">
      <c r="A103" s="354"/>
      <c r="B103" s="213" t="s">
        <v>513</v>
      </c>
      <c r="C103" s="209">
        <v>0</v>
      </c>
      <c r="D103" s="209">
        <v>0</v>
      </c>
      <c r="E103" s="209">
        <v>0</v>
      </c>
      <c r="F103" s="209">
        <v>0</v>
      </c>
      <c r="G103" s="209">
        <v>0</v>
      </c>
      <c r="H103" s="209">
        <v>0</v>
      </c>
      <c r="I103" s="209">
        <v>0</v>
      </c>
      <c r="J103" s="209">
        <v>0</v>
      </c>
      <c r="K103" s="209">
        <v>0</v>
      </c>
      <c r="L103" s="209">
        <v>0</v>
      </c>
      <c r="M103" s="209">
        <v>0</v>
      </c>
      <c r="N103" s="209">
        <v>0</v>
      </c>
      <c r="O103" s="209">
        <v>0</v>
      </c>
      <c r="AT103" s="211"/>
    </row>
    <row r="104" spans="1:46" s="210" customFormat="1" ht="15" x14ac:dyDescent="0.2">
      <c r="A104" s="354"/>
      <c r="B104" s="213" t="s">
        <v>373</v>
      </c>
      <c r="C104" s="209">
        <v>0</v>
      </c>
      <c r="D104" s="209">
        <v>0</v>
      </c>
      <c r="E104" s="209">
        <v>0</v>
      </c>
      <c r="F104" s="209">
        <v>0</v>
      </c>
      <c r="G104" s="209">
        <v>0</v>
      </c>
      <c r="H104" s="209">
        <v>0</v>
      </c>
      <c r="I104" s="209">
        <v>0</v>
      </c>
      <c r="J104" s="209">
        <v>0</v>
      </c>
      <c r="K104" s="209">
        <v>0</v>
      </c>
      <c r="L104" s="209">
        <v>0</v>
      </c>
      <c r="M104" s="209">
        <v>0</v>
      </c>
      <c r="N104" s="209">
        <v>0</v>
      </c>
      <c r="O104" s="209">
        <v>0</v>
      </c>
      <c r="AT104" s="211"/>
    </row>
    <row r="105" spans="1:46" s="210" customFormat="1" ht="15" x14ac:dyDescent="0.2">
      <c r="A105" s="354"/>
      <c r="B105" s="213" t="s">
        <v>375</v>
      </c>
      <c r="C105" s="209">
        <v>0</v>
      </c>
      <c r="D105" s="209">
        <v>299.22999999999996</v>
      </c>
      <c r="E105" s="209">
        <v>0</v>
      </c>
      <c r="F105" s="209">
        <v>0</v>
      </c>
      <c r="G105" s="209">
        <v>0</v>
      </c>
      <c r="H105" s="209">
        <v>299.22999999999996</v>
      </c>
      <c r="I105" s="209">
        <v>0</v>
      </c>
      <c r="J105" s="209">
        <v>0</v>
      </c>
      <c r="K105" s="209">
        <v>0</v>
      </c>
      <c r="L105" s="209">
        <v>299.22999999999996</v>
      </c>
      <c r="M105" s="209">
        <v>0</v>
      </c>
      <c r="N105" s="209">
        <v>0</v>
      </c>
      <c r="O105" s="209">
        <v>299.22999999999996</v>
      </c>
      <c r="AT105" s="211"/>
    </row>
    <row r="106" spans="1:46" s="210" customFormat="1" ht="15.75" x14ac:dyDescent="0.25">
      <c r="A106" s="224" t="s">
        <v>318</v>
      </c>
      <c r="B106" s="224"/>
      <c r="C106" s="224">
        <f t="shared" ref="C106:O106" si="5">SUM(C76:C105)</f>
        <v>97567786.450000003</v>
      </c>
      <c r="D106" s="224">
        <f t="shared" si="5"/>
        <v>27925133.000000004</v>
      </c>
      <c r="E106" s="224">
        <f t="shared" si="5"/>
        <v>0</v>
      </c>
      <c r="F106" s="224">
        <f t="shared" si="5"/>
        <v>0</v>
      </c>
      <c r="G106" s="224">
        <f t="shared" si="5"/>
        <v>0</v>
      </c>
      <c r="H106" s="224">
        <f t="shared" si="5"/>
        <v>27925133.000000004</v>
      </c>
      <c r="I106" s="224">
        <f t="shared" si="5"/>
        <v>0</v>
      </c>
      <c r="J106" s="224">
        <f t="shared" si="5"/>
        <v>0</v>
      </c>
      <c r="K106" s="224">
        <f t="shared" si="5"/>
        <v>0</v>
      </c>
      <c r="L106" s="224">
        <f t="shared" si="5"/>
        <v>27925133.000000004</v>
      </c>
      <c r="M106" s="224">
        <f t="shared" si="5"/>
        <v>0</v>
      </c>
      <c r="N106" s="224">
        <f t="shared" si="5"/>
        <v>0</v>
      </c>
      <c r="O106" s="224">
        <f t="shared" si="5"/>
        <v>27925133.000000004</v>
      </c>
      <c r="AT106" s="211"/>
    </row>
    <row r="107" spans="1:46" s="210" customFormat="1" ht="15.75" x14ac:dyDescent="0.25">
      <c r="A107" s="224" t="s">
        <v>87</v>
      </c>
      <c r="B107" s="224"/>
      <c r="C107" s="224">
        <f>+C53+C63+C66+C71+C74+C106</f>
        <v>326600160.65999997</v>
      </c>
      <c r="D107" s="224">
        <f t="shared" ref="D107:O107" si="6">D106+D74+D71+D66+D63+D53</f>
        <v>396034175.61999995</v>
      </c>
      <c r="E107" s="224">
        <f t="shared" si="6"/>
        <v>60420106.750000007</v>
      </c>
      <c r="F107" s="224">
        <f t="shared" si="6"/>
        <v>117855697.58</v>
      </c>
      <c r="G107" s="224">
        <f t="shared" si="6"/>
        <v>117855697.58</v>
      </c>
      <c r="H107" s="224">
        <f t="shared" si="6"/>
        <v>396034175.61999995</v>
      </c>
      <c r="I107" s="224">
        <f t="shared" si="6"/>
        <v>355247581.50999999</v>
      </c>
      <c r="J107" s="224">
        <f t="shared" si="6"/>
        <v>320115245.64999998</v>
      </c>
      <c r="K107" s="224">
        <f t="shared" si="6"/>
        <v>320115244.84999996</v>
      </c>
      <c r="L107" s="224">
        <f t="shared" si="6"/>
        <v>40786594.110000007</v>
      </c>
      <c r="M107" s="224">
        <f t="shared" si="6"/>
        <v>35132335.860000007</v>
      </c>
      <c r="N107" s="224">
        <f t="shared" si="6"/>
        <v>0.79999999999999993</v>
      </c>
      <c r="O107" s="224">
        <f t="shared" si="6"/>
        <v>75918930.770000011</v>
      </c>
      <c r="AT107" s="211"/>
    </row>
    <row r="108" spans="1:46" x14ac:dyDescent="0.2">
      <c r="D108" s="15"/>
      <c r="E108" s="15"/>
      <c r="F108" s="15"/>
      <c r="G108" s="131"/>
      <c r="H108" s="15"/>
      <c r="I108" s="15"/>
      <c r="J108" s="15"/>
      <c r="K108" s="15"/>
      <c r="L108" s="131"/>
      <c r="M108" s="15"/>
      <c r="N108" s="15"/>
      <c r="O108" s="15"/>
      <c r="P108" s="4"/>
    </row>
    <row r="109" spans="1:46" x14ac:dyDescent="0.2">
      <c r="D109" s="15"/>
      <c r="E109" s="15"/>
      <c r="F109" s="15"/>
      <c r="G109" s="131"/>
      <c r="H109" s="15"/>
      <c r="I109" s="15"/>
      <c r="J109" s="15"/>
      <c r="K109" s="15"/>
      <c r="L109" s="131"/>
      <c r="M109" s="15"/>
      <c r="N109" s="15"/>
      <c r="O109" s="15"/>
      <c r="P109" s="4"/>
    </row>
    <row r="110" spans="1:46" x14ac:dyDescent="0.2">
      <c r="D110" s="15"/>
      <c r="E110" s="15"/>
      <c r="F110" s="15"/>
      <c r="G110" s="131"/>
      <c r="H110" s="15"/>
      <c r="I110" s="15"/>
      <c r="J110" s="15"/>
      <c r="K110" s="15"/>
      <c r="L110" s="131"/>
      <c r="M110" s="15"/>
      <c r="N110" s="15"/>
      <c r="O110" s="15"/>
      <c r="P110" s="4"/>
    </row>
    <row r="111" spans="1:46" x14ac:dyDescent="0.2">
      <c r="D111" s="15"/>
      <c r="E111" s="15"/>
      <c r="F111" s="15"/>
      <c r="G111" s="131"/>
      <c r="H111" s="15"/>
      <c r="I111" s="15"/>
      <c r="J111" s="15"/>
      <c r="K111" s="15"/>
      <c r="L111" s="131"/>
      <c r="M111" s="15"/>
      <c r="N111" s="15"/>
      <c r="O111" s="15"/>
      <c r="P111" s="4"/>
    </row>
    <row r="112" spans="1:46" x14ac:dyDescent="0.2">
      <c r="D112" s="15"/>
      <c r="E112" s="15"/>
      <c r="F112" s="15"/>
      <c r="G112" s="131"/>
      <c r="H112" s="15"/>
      <c r="I112" s="15"/>
      <c r="J112" s="15"/>
      <c r="K112" s="15"/>
      <c r="L112" s="131"/>
      <c r="M112" s="15"/>
      <c r="N112" s="15"/>
      <c r="O112" s="15"/>
      <c r="P112" s="4"/>
    </row>
    <row r="113" spans="4:16" x14ac:dyDescent="0.2">
      <c r="D113" s="15"/>
      <c r="E113" s="15"/>
      <c r="F113" s="15"/>
      <c r="G113" s="131"/>
      <c r="H113" s="15"/>
      <c r="I113" s="15"/>
      <c r="J113" s="15"/>
      <c r="K113" s="15"/>
      <c r="L113" s="131"/>
      <c r="M113" s="15"/>
      <c r="N113" s="15"/>
      <c r="O113" s="15"/>
      <c r="P113" s="4"/>
    </row>
    <row r="114" spans="4:16" x14ac:dyDescent="0.2">
      <c r="D114" s="15"/>
      <c r="E114" s="15"/>
      <c r="F114" s="15"/>
      <c r="G114" s="131"/>
      <c r="H114" s="15"/>
      <c r="I114" s="15"/>
      <c r="J114" s="15"/>
      <c r="K114" s="15"/>
      <c r="L114" s="131"/>
      <c r="M114" s="15"/>
      <c r="N114" s="15"/>
      <c r="O114" s="15"/>
      <c r="P114" s="4"/>
    </row>
    <row r="115" spans="4:16" x14ac:dyDescent="0.2">
      <c r="D115" s="15"/>
      <c r="E115" s="15"/>
      <c r="F115" s="15"/>
      <c r="G115" s="131"/>
      <c r="H115" s="15"/>
      <c r="I115" s="15"/>
      <c r="J115" s="15"/>
      <c r="K115" s="15"/>
      <c r="L115" s="131"/>
      <c r="M115" s="15"/>
      <c r="N115" s="15"/>
      <c r="O115" s="15"/>
      <c r="P115" s="4"/>
    </row>
    <row r="116" spans="4:16" x14ac:dyDescent="0.2">
      <c r="D116" s="15"/>
      <c r="E116" s="15"/>
      <c r="F116" s="15"/>
      <c r="G116" s="131"/>
      <c r="H116" s="15"/>
      <c r="I116" s="15"/>
      <c r="J116" s="15"/>
      <c r="K116" s="15"/>
      <c r="L116" s="131"/>
      <c r="M116" s="15"/>
      <c r="N116" s="15"/>
      <c r="O116" s="15"/>
      <c r="P116" s="4"/>
    </row>
    <row r="117" spans="4:16" x14ac:dyDescent="0.2">
      <c r="D117" s="15"/>
      <c r="E117" s="15"/>
      <c r="F117" s="15"/>
      <c r="G117" s="131"/>
      <c r="H117" s="15"/>
      <c r="I117" s="15"/>
      <c r="J117" s="15"/>
      <c r="K117" s="15"/>
      <c r="L117" s="131"/>
      <c r="M117" s="15"/>
      <c r="N117" s="15"/>
      <c r="O117" s="15"/>
      <c r="P117" s="4"/>
    </row>
    <row r="118" spans="4:16" x14ac:dyDescent="0.2">
      <c r="D118" s="15"/>
      <c r="E118" s="15"/>
      <c r="F118" s="15"/>
      <c r="G118" s="131"/>
      <c r="H118" s="15"/>
      <c r="I118" s="15"/>
      <c r="J118" s="15"/>
      <c r="K118" s="15"/>
      <c r="L118" s="131"/>
      <c r="M118" s="15"/>
      <c r="N118" s="15"/>
      <c r="O118" s="15"/>
      <c r="P118" s="4"/>
    </row>
    <row r="119" spans="4:16" x14ac:dyDescent="0.2">
      <c r="D119" s="15"/>
      <c r="E119" s="15"/>
      <c r="F119" s="15"/>
      <c r="G119" s="131"/>
      <c r="H119" s="15"/>
      <c r="I119" s="15"/>
      <c r="J119" s="15"/>
      <c r="K119" s="15"/>
      <c r="L119" s="131"/>
      <c r="M119" s="15"/>
      <c r="N119" s="15"/>
      <c r="O119" s="15"/>
      <c r="P119" s="4"/>
    </row>
    <row r="120" spans="4:16" x14ac:dyDescent="0.2">
      <c r="D120" s="15"/>
      <c r="E120" s="15"/>
      <c r="F120" s="15"/>
      <c r="G120" s="131"/>
      <c r="H120" s="15"/>
      <c r="I120" s="15"/>
      <c r="J120" s="15"/>
      <c r="K120" s="15"/>
      <c r="L120" s="131"/>
      <c r="M120" s="15"/>
      <c r="N120" s="15"/>
      <c r="O120" s="15"/>
      <c r="P120" s="4"/>
    </row>
    <row r="121" spans="4:16" x14ac:dyDescent="0.2">
      <c r="D121" s="15"/>
      <c r="E121" s="15"/>
      <c r="F121" s="15"/>
      <c r="G121" s="131"/>
      <c r="H121" s="15"/>
      <c r="I121" s="15"/>
      <c r="J121" s="15"/>
      <c r="K121" s="15"/>
      <c r="L121" s="131"/>
      <c r="M121" s="15"/>
      <c r="N121" s="15"/>
      <c r="O121" s="15"/>
      <c r="P121" s="4"/>
    </row>
    <row r="122" spans="4:16" x14ac:dyDescent="0.2">
      <c r="D122" s="15"/>
      <c r="E122" s="15"/>
      <c r="F122" s="15"/>
      <c r="G122" s="131"/>
      <c r="H122" s="15"/>
      <c r="I122" s="15"/>
      <c r="J122" s="15"/>
      <c r="K122" s="15"/>
      <c r="L122" s="131"/>
      <c r="M122" s="15"/>
      <c r="N122" s="15"/>
      <c r="O122" s="15"/>
      <c r="P122" s="4"/>
    </row>
    <row r="123" spans="4:16" x14ac:dyDescent="0.2">
      <c r="D123" s="15"/>
      <c r="E123" s="15"/>
      <c r="F123" s="15"/>
      <c r="G123" s="131"/>
      <c r="H123" s="15"/>
      <c r="I123" s="15"/>
      <c r="J123" s="15"/>
      <c r="K123" s="15"/>
      <c r="L123" s="131"/>
      <c r="M123" s="15"/>
      <c r="N123" s="15"/>
      <c r="O123" s="15"/>
      <c r="P123" s="4"/>
    </row>
    <row r="124" spans="4:16" x14ac:dyDescent="0.2">
      <c r="D124" s="15"/>
      <c r="E124" s="15"/>
      <c r="F124" s="15"/>
      <c r="G124" s="131"/>
      <c r="H124" s="15"/>
      <c r="I124" s="15"/>
      <c r="J124" s="15"/>
      <c r="K124" s="15"/>
      <c r="L124" s="131"/>
      <c r="M124" s="15"/>
      <c r="N124" s="15"/>
      <c r="O124" s="15"/>
      <c r="P124" s="4"/>
    </row>
    <row r="125" spans="4:16" x14ac:dyDescent="0.2">
      <c r="D125" s="15"/>
      <c r="E125" s="15"/>
      <c r="F125" s="15"/>
      <c r="G125" s="131"/>
      <c r="H125" s="15"/>
      <c r="I125" s="15"/>
      <c r="J125" s="15"/>
      <c r="K125" s="15"/>
      <c r="L125" s="131"/>
      <c r="M125" s="15"/>
      <c r="N125" s="15"/>
      <c r="O125" s="15"/>
      <c r="P125" s="4"/>
    </row>
  </sheetData>
  <mergeCells count="21">
    <mergeCell ref="A1:O1"/>
    <mergeCell ref="A3:O3"/>
    <mergeCell ref="A5:O5"/>
    <mergeCell ref="D6:O6"/>
    <mergeCell ref="A7:A9"/>
    <mergeCell ref="B8:B9"/>
    <mergeCell ref="B75:O75"/>
    <mergeCell ref="A76:A105"/>
    <mergeCell ref="B64:O64"/>
    <mergeCell ref="B72:O72"/>
    <mergeCell ref="B67:O67"/>
    <mergeCell ref="A68:A70"/>
    <mergeCell ref="B54:O54"/>
    <mergeCell ref="A58:A62"/>
    <mergeCell ref="A48:A52"/>
    <mergeCell ref="B10:O10"/>
    <mergeCell ref="A11:A18"/>
    <mergeCell ref="A19:A31"/>
    <mergeCell ref="A32:A40"/>
    <mergeCell ref="A41:A47"/>
    <mergeCell ref="A55:A57"/>
  </mergeCells>
  <printOptions horizontalCentered="1" verticalCentered="1" gridLines="1" gridLinesSet="0"/>
  <pageMargins left="0" right="0" top="0" bottom="0" header="0" footer="0"/>
  <pageSetup scale="33" orientation="landscape" r:id="rId1"/>
  <headerFooter alignWithMargins="0">
    <oddFooter>&amp;C&amp;F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A9C27-5AA6-4218-AA80-BA6E649E4647}">
  <sheetPr>
    <tabColor rgb="FFFF0000"/>
  </sheetPr>
  <dimension ref="A2:AU15"/>
  <sheetViews>
    <sheetView view="pageBreakPreview" zoomScale="85" zoomScaleNormal="100" zoomScaleSheetLayoutView="85" workbookViewId="0">
      <selection activeCell="K33" sqref="K33"/>
    </sheetView>
  </sheetViews>
  <sheetFormatPr baseColWidth="10" defaultRowHeight="12.75" x14ac:dyDescent="0.2"/>
  <cols>
    <col min="1" max="1" width="37.85546875" customWidth="1"/>
    <col min="2" max="21" width="16.140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524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84" customFormat="1" ht="15.75" x14ac:dyDescent="0.2">
      <c r="A10" s="286"/>
      <c r="B10" s="286"/>
      <c r="C10" s="289"/>
      <c r="D10" s="289"/>
      <c r="E10" s="289"/>
      <c r="F10" s="286"/>
      <c r="G10" s="286"/>
      <c r="H10" s="289"/>
      <c r="I10" s="289"/>
      <c r="J10" s="289"/>
      <c r="K10" s="286"/>
      <c r="L10" s="286"/>
      <c r="M10" s="289"/>
      <c r="N10" s="289"/>
      <c r="O10" s="289"/>
      <c r="P10" s="286"/>
      <c r="Q10" s="286"/>
      <c r="R10" s="289"/>
      <c r="S10" s="289"/>
      <c r="T10" s="289"/>
      <c r="U10" s="286"/>
      <c r="AU10" s="285"/>
    </row>
    <row r="11" spans="1:47" s="210" customFormat="1" ht="15" x14ac:dyDescent="0.2">
      <c r="A11" s="278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" x14ac:dyDescent="0.2">
      <c r="A12" s="278" t="s">
        <v>75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  <c r="I12" s="209">
        <v>0</v>
      </c>
      <c r="J12" s="209">
        <v>0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45" x14ac:dyDescent="0.2">
      <c r="A13" s="278" t="s">
        <v>387</v>
      </c>
      <c r="B13" s="209">
        <v>0</v>
      </c>
      <c r="C13" s="209">
        <v>0</v>
      </c>
      <c r="D13" s="209">
        <v>0</v>
      </c>
      <c r="E13" s="209">
        <v>0</v>
      </c>
      <c r="F13" s="209">
        <v>0</v>
      </c>
      <c r="G13" s="209">
        <v>0</v>
      </c>
      <c r="H13" s="209">
        <v>0</v>
      </c>
      <c r="I13" s="209">
        <v>0</v>
      </c>
      <c r="J13" s="209">
        <v>0</v>
      </c>
      <c r="K13" s="209">
        <v>0</v>
      </c>
      <c r="L13" s="209">
        <v>0</v>
      </c>
      <c r="M13" s="209">
        <v>0</v>
      </c>
      <c r="N13" s="209">
        <v>0</v>
      </c>
      <c r="O13" s="209">
        <v>0</v>
      </c>
      <c r="P13" s="209">
        <v>0</v>
      </c>
      <c r="Q13" s="209">
        <v>0</v>
      </c>
      <c r="R13" s="209">
        <v>0</v>
      </c>
      <c r="S13" s="209">
        <v>0</v>
      </c>
      <c r="T13" s="209">
        <v>0</v>
      </c>
      <c r="U13" s="209">
        <v>0</v>
      </c>
      <c r="AU13" s="211"/>
    </row>
    <row r="14" spans="1:47" s="210" customFormat="1" ht="15.75" x14ac:dyDescent="0.25">
      <c r="A14" s="281" t="s">
        <v>5</v>
      </c>
      <c r="B14" s="212">
        <f>SUM(B11:B13)</f>
        <v>0</v>
      </c>
      <c r="C14" s="212">
        <f>SUM(C11:C13)</f>
        <v>0</v>
      </c>
      <c r="D14" s="212">
        <f t="shared" ref="D14:U14" si="0">SUM(D11:D13)</f>
        <v>0</v>
      </c>
      <c r="E14" s="212">
        <f t="shared" si="0"/>
        <v>0</v>
      </c>
      <c r="F14" s="212">
        <f t="shared" si="0"/>
        <v>0</v>
      </c>
      <c r="G14" s="212">
        <f t="shared" si="0"/>
        <v>0</v>
      </c>
      <c r="H14" s="212">
        <f t="shared" si="0"/>
        <v>0</v>
      </c>
      <c r="I14" s="212">
        <f t="shared" si="0"/>
        <v>0</v>
      </c>
      <c r="J14" s="212">
        <f t="shared" si="0"/>
        <v>0</v>
      </c>
      <c r="K14" s="212">
        <f t="shared" si="0"/>
        <v>0</v>
      </c>
      <c r="L14" s="212">
        <f t="shared" si="0"/>
        <v>0</v>
      </c>
      <c r="M14" s="212">
        <f t="shared" si="0"/>
        <v>0</v>
      </c>
      <c r="N14" s="212">
        <f t="shared" si="0"/>
        <v>0</v>
      </c>
      <c r="O14" s="212">
        <f t="shared" si="0"/>
        <v>0</v>
      </c>
      <c r="P14" s="212">
        <f t="shared" si="0"/>
        <v>0</v>
      </c>
      <c r="Q14" s="212">
        <f t="shared" si="0"/>
        <v>0</v>
      </c>
      <c r="R14" s="212">
        <f t="shared" si="0"/>
        <v>0</v>
      </c>
      <c r="S14" s="212">
        <f t="shared" si="0"/>
        <v>0</v>
      </c>
      <c r="T14" s="212">
        <f t="shared" si="0"/>
        <v>0</v>
      </c>
      <c r="U14" s="212">
        <f t="shared" si="0"/>
        <v>0</v>
      </c>
      <c r="AU14" s="211"/>
    </row>
    <row r="15" spans="1:47" s="210" customFormat="1" ht="15" x14ac:dyDescent="0.2"/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8" orientation="landscape" r:id="rId1"/>
  <headerFooter>
    <oddHeader xml:space="preserve">&amp;RANEXO 2.19
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A2:AU13"/>
  <sheetViews>
    <sheetView view="pageBreakPreview" zoomScale="85" zoomScaleNormal="100" zoomScaleSheetLayoutView="85" workbookViewId="0">
      <selection activeCell="A4" sqref="A4"/>
    </sheetView>
  </sheetViews>
  <sheetFormatPr baseColWidth="10" defaultRowHeight="12.75" x14ac:dyDescent="0.2"/>
  <cols>
    <col min="1" max="1" width="37.85546875" customWidth="1"/>
    <col min="2" max="21" width="16.140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44" t="s">
        <v>445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AU10" s="211"/>
    </row>
    <row r="11" spans="1:47" s="210" customFormat="1" ht="15" x14ac:dyDescent="0.2">
      <c r="A11" s="278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45" x14ac:dyDescent="0.2">
      <c r="A12" s="278" t="s">
        <v>387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16081.029999999999</v>
      </c>
      <c r="H12" s="209">
        <v>16081.029999999999</v>
      </c>
      <c r="I12" s="209">
        <v>0</v>
      </c>
      <c r="J12" s="209">
        <v>16081.029999999999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15.75" x14ac:dyDescent="0.25">
      <c r="A13" s="281" t="s">
        <v>5</v>
      </c>
      <c r="B13" s="212">
        <f>SUM(B11:B12)</f>
        <v>0</v>
      </c>
      <c r="C13" s="212">
        <f t="shared" ref="C13:U13" si="0">SUM(C11:C12)</f>
        <v>0</v>
      </c>
      <c r="D13" s="212">
        <f t="shared" si="0"/>
        <v>0</v>
      </c>
      <c r="E13" s="212">
        <f t="shared" si="0"/>
        <v>0</v>
      </c>
      <c r="F13" s="212">
        <f t="shared" si="0"/>
        <v>0</v>
      </c>
      <c r="G13" s="212">
        <f t="shared" si="0"/>
        <v>16081.029999999999</v>
      </c>
      <c r="H13" s="212">
        <f t="shared" si="0"/>
        <v>16081.029999999999</v>
      </c>
      <c r="I13" s="212">
        <f t="shared" si="0"/>
        <v>0</v>
      </c>
      <c r="J13" s="212">
        <f t="shared" si="0"/>
        <v>16081.029999999999</v>
      </c>
      <c r="K13" s="212">
        <f t="shared" si="0"/>
        <v>0</v>
      </c>
      <c r="L13" s="212">
        <f t="shared" si="0"/>
        <v>0</v>
      </c>
      <c r="M13" s="212">
        <f t="shared" si="0"/>
        <v>0</v>
      </c>
      <c r="N13" s="212">
        <f t="shared" si="0"/>
        <v>0</v>
      </c>
      <c r="O13" s="212">
        <f t="shared" si="0"/>
        <v>0</v>
      </c>
      <c r="P13" s="212">
        <f t="shared" si="0"/>
        <v>0</v>
      </c>
      <c r="Q13" s="212">
        <f t="shared" si="0"/>
        <v>0</v>
      </c>
      <c r="R13" s="212">
        <f t="shared" si="0"/>
        <v>0</v>
      </c>
      <c r="S13" s="212">
        <f t="shared" si="0"/>
        <v>0</v>
      </c>
      <c r="T13" s="212">
        <f t="shared" si="0"/>
        <v>0</v>
      </c>
      <c r="U13" s="212">
        <f t="shared" si="0"/>
        <v>0</v>
      </c>
      <c r="AU13" s="211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8" orientation="landscape" r:id="rId1"/>
  <headerFooter>
    <oddHeader xml:space="preserve">&amp;RANEXO 2.20
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</sheetPr>
  <dimension ref="A2:AU12"/>
  <sheetViews>
    <sheetView view="pageBreakPreview" zoomScale="85" zoomScaleNormal="100" zoomScaleSheetLayoutView="85" workbookViewId="0">
      <selection activeCell="A3" sqref="A3"/>
    </sheetView>
  </sheetViews>
  <sheetFormatPr baseColWidth="10" defaultRowHeight="12.75" x14ac:dyDescent="0.2"/>
  <cols>
    <col min="1" max="1" width="31.85546875" customWidth="1"/>
    <col min="2" max="21" width="17.140625" customWidth="1"/>
  </cols>
  <sheetData>
    <row r="2" spans="1:47" ht="18.75" x14ac:dyDescent="0.3">
      <c r="A2" s="378" t="s">
        <v>1401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525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ht="30" x14ac:dyDescent="0.2">
      <c r="A11" s="278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.75" x14ac:dyDescent="0.25">
      <c r="A12" s="281" t="s">
        <v>5</v>
      </c>
      <c r="B12" s="212">
        <f>SUM(B11)</f>
        <v>0</v>
      </c>
      <c r="C12" s="212">
        <f t="shared" ref="C12:U12" si="0">SUM(C11)</f>
        <v>0</v>
      </c>
      <c r="D12" s="212">
        <f t="shared" si="0"/>
        <v>0</v>
      </c>
      <c r="E12" s="212">
        <f t="shared" si="0"/>
        <v>0</v>
      </c>
      <c r="F12" s="212">
        <f t="shared" si="0"/>
        <v>0</v>
      </c>
      <c r="G12" s="212">
        <f t="shared" si="0"/>
        <v>0</v>
      </c>
      <c r="H12" s="212">
        <f t="shared" si="0"/>
        <v>0</v>
      </c>
      <c r="I12" s="212">
        <f t="shared" si="0"/>
        <v>0</v>
      </c>
      <c r="J12" s="212">
        <f t="shared" si="0"/>
        <v>0</v>
      </c>
      <c r="K12" s="212">
        <f t="shared" si="0"/>
        <v>0</v>
      </c>
      <c r="L12" s="212">
        <f t="shared" si="0"/>
        <v>0</v>
      </c>
      <c r="M12" s="212">
        <f t="shared" si="0"/>
        <v>0</v>
      </c>
      <c r="N12" s="212">
        <f t="shared" si="0"/>
        <v>0</v>
      </c>
      <c r="O12" s="212">
        <f t="shared" si="0"/>
        <v>0</v>
      </c>
      <c r="P12" s="212">
        <f t="shared" si="0"/>
        <v>0</v>
      </c>
      <c r="Q12" s="212">
        <f t="shared" si="0"/>
        <v>0</v>
      </c>
      <c r="R12" s="212">
        <f t="shared" si="0"/>
        <v>0</v>
      </c>
      <c r="S12" s="212">
        <f t="shared" si="0"/>
        <v>0</v>
      </c>
      <c r="T12" s="212">
        <f t="shared" si="0"/>
        <v>0</v>
      </c>
      <c r="U12" s="212">
        <f t="shared" si="0"/>
        <v>0</v>
      </c>
      <c r="AU12" s="211"/>
    </row>
  </sheetData>
  <mergeCells count="18">
    <mergeCell ref="A2:U2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6" orientation="landscape" r:id="rId1"/>
  <headerFooter>
    <oddHeader xml:space="preserve">&amp;RANEXO 2.21
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FF0000"/>
  </sheetPr>
  <dimension ref="A2:AU13"/>
  <sheetViews>
    <sheetView view="pageBreakPreview" zoomScale="85" zoomScaleNormal="100" zoomScaleSheetLayoutView="85" workbookViewId="0">
      <selection activeCell="A3" sqref="A3"/>
    </sheetView>
  </sheetViews>
  <sheetFormatPr baseColWidth="10" defaultRowHeight="12.75" x14ac:dyDescent="0.2"/>
  <cols>
    <col min="1" max="1" width="37.85546875" customWidth="1"/>
    <col min="2" max="21" width="16.42578125" customWidth="1"/>
  </cols>
  <sheetData>
    <row r="2" spans="1:47" ht="18.75" x14ac:dyDescent="0.3">
      <c r="A2" s="378" t="s">
        <v>1401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526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ht="15" x14ac:dyDescent="0.2">
      <c r="A10" s="21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AU10" s="211"/>
    </row>
    <row r="11" spans="1:47" s="210" customFormat="1" ht="15" x14ac:dyDescent="0.2">
      <c r="A11" s="219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15.75" x14ac:dyDescent="0.25">
      <c r="A12" s="281" t="s">
        <v>5</v>
      </c>
      <c r="B12" s="212">
        <f>SUM(B11)</f>
        <v>0</v>
      </c>
      <c r="C12" s="212">
        <f t="shared" ref="C12:U12" si="0">SUM(C11)</f>
        <v>0</v>
      </c>
      <c r="D12" s="212">
        <f t="shared" si="0"/>
        <v>0</v>
      </c>
      <c r="E12" s="212">
        <f t="shared" si="0"/>
        <v>0</v>
      </c>
      <c r="F12" s="212">
        <f t="shared" si="0"/>
        <v>0</v>
      </c>
      <c r="G12" s="212">
        <f t="shared" si="0"/>
        <v>0</v>
      </c>
      <c r="H12" s="212">
        <f t="shared" si="0"/>
        <v>0</v>
      </c>
      <c r="I12" s="212">
        <f t="shared" si="0"/>
        <v>0</v>
      </c>
      <c r="J12" s="212">
        <f t="shared" si="0"/>
        <v>0</v>
      </c>
      <c r="K12" s="212">
        <f t="shared" si="0"/>
        <v>0</v>
      </c>
      <c r="L12" s="212">
        <f t="shared" si="0"/>
        <v>0</v>
      </c>
      <c r="M12" s="212">
        <f t="shared" si="0"/>
        <v>0</v>
      </c>
      <c r="N12" s="212">
        <f t="shared" si="0"/>
        <v>0</v>
      </c>
      <c r="O12" s="212">
        <f t="shared" si="0"/>
        <v>0</v>
      </c>
      <c r="P12" s="212">
        <f t="shared" si="0"/>
        <v>0</v>
      </c>
      <c r="Q12" s="212">
        <f t="shared" si="0"/>
        <v>0</v>
      </c>
      <c r="R12" s="212">
        <f t="shared" si="0"/>
        <v>0</v>
      </c>
      <c r="S12" s="212">
        <f t="shared" si="0"/>
        <v>0</v>
      </c>
      <c r="T12" s="212">
        <f t="shared" si="0"/>
        <v>0</v>
      </c>
      <c r="U12" s="212">
        <f t="shared" si="0"/>
        <v>0</v>
      </c>
      <c r="AU12" s="211"/>
    </row>
    <row r="13" spans="1:47" s="210" customFormat="1" ht="15" x14ac:dyDescent="0.2"/>
  </sheetData>
  <mergeCells count="18">
    <mergeCell ref="A2:U2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>&amp;RANEXO 2.22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FF0000"/>
  </sheetPr>
  <dimension ref="A2:AU13"/>
  <sheetViews>
    <sheetView view="pageBreakPreview" zoomScale="55" zoomScaleNormal="100" zoomScaleSheetLayoutView="55" workbookViewId="0">
      <selection activeCell="A3" sqref="A3"/>
    </sheetView>
  </sheetViews>
  <sheetFormatPr baseColWidth="10" defaultRowHeight="12.75" x14ac:dyDescent="0.2"/>
  <cols>
    <col min="1" max="1" width="27.28515625" customWidth="1"/>
    <col min="2" max="21" width="20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44" t="s">
        <v>298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79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80"/>
    </row>
    <row r="8" spans="1:47" s="279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80"/>
    </row>
    <row r="9" spans="1:47" s="279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80"/>
    </row>
    <row r="10" spans="1:47" s="290" customFormat="1" ht="15.75" x14ac:dyDescent="0.2">
      <c r="A10" s="286"/>
      <c r="B10" s="286"/>
      <c r="C10" s="289"/>
      <c r="D10" s="289"/>
      <c r="E10" s="289"/>
      <c r="F10" s="286"/>
      <c r="G10" s="286"/>
      <c r="H10" s="289"/>
      <c r="I10" s="289"/>
      <c r="J10" s="289"/>
      <c r="K10" s="286"/>
      <c r="L10" s="286"/>
      <c r="M10" s="289"/>
      <c r="N10" s="289"/>
      <c r="O10" s="289"/>
      <c r="P10" s="286"/>
      <c r="Q10" s="286"/>
      <c r="R10" s="289"/>
      <c r="S10" s="289"/>
      <c r="T10" s="289"/>
      <c r="U10" s="286"/>
      <c r="AU10" s="291"/>
    </row>
    <row r="11" spans="1:47" s="279" customFormat="1" ht="30" x14ac:dyDescent="0.2">
      <c r="A11" s="278" t="s">
        <v>384</v>
      </c>
      <c r="B11" s="215">
        <v>0</v>
      </c>
      <c r="C11" s="215">
        <v>0</v>
      </c>
      <c r="D11" s="215">
        <v>0</v>
      </c>
      <c r="E11" s="215">
        <v>0</v>
      </c>
      <c r="F11" s="215">
        <v>0</v>
      </c>
      <c r="G11" s="215">
        <v>0</v>
      </c>
      <c r="H11" s="215">
        <v>0</v>
      </c>
      <c r="I11" s="215">
        <v>0</v>
      </c>
      <c r="J11" s="215">
        <v>0</v>
      </c>
      <c r="K11" s="215">
        <v>0</v>
      </c>
      <c r="L11" s="215">
        <v>0</v>
      </c>
      <c r="M11" s="215">
        <v>0</v>
      </c>
      <c r="N11" s="215">
        <v>0</v>
      </c>
      <c r="O11" s="215">
        <v>0</v>
      </c>
      <c r="P11" s="215">
        <v>0</v>
      </c>
      <c r="Q11" s="215">
        <v>0</v>
      </c>
      <c r="R11" s="215">
        <v>0</v>
      </c>
      <c r="S11" s="215">
        <v>0</v>
      </c>
      <c r="T11" s="215">
        <v>0</v>
      </c>
      <c r="U11" s="215">
        <v>0</v>
      </c>
      <c r="AU11" s="280"/>
    </row>
    <row r="12" spans="1:47" s="279" customFormat="1" ht="30" x14ac:dyDescent="0.2">
      <c r="A12" s="278" t="s">
        <v>398</v>
      </c>
      <c r="B12" s="215">
        <v>0</v>
      </c>
      <c r="C12" s="215">
        <v>0</v>
      </c>
      <c r="D12" s="215">
        <v>0</v>
      </c>
      <c r="E12" s="215">
        <v>0</v>
      </c>
      <c r="F12" s="215">
        <v>0</v>
      </c>
      <c r="G12" s="215">
        <v>0</v>
      </c>
      <c r="H12" s="215">
        <v>0</v>
      </c>
      <c r="I12" s="215">
        <v>0</v>
      </c>
      <c r="J12" s="215">
        <v>0</v>
      </c>
      <c r="K12" s="215">
        <v>0</v>
      </c>
      <c r="L12" s="215">
        <v>0</v>
      </c>
      <c r="M12" s="215">
        <v>0</v>
      </c>
      <c r="N12" s="215">
        <v>0</v>
      </c>
      <c r="O12" s="215">
        <v>0</v>
      </c>
      <c r="P12" s="215">
        <v>0</v>
      </c>
      <c r="Q12" s="215">
        <v>0</v>
      </c>
      <c r="R12" s="215">
        <v>0</v>
      </c>
      <c r="S12" s="215">
        <v>0</v>
      </c>
      <c r="T12" s="215">
        <v>0</v>
      </c>
      <c r="U12" s="215">
        <v>0</v>
      </c>
      <c r="AU12" s="280"/>
    </row>
    <row r="13" spans="1:47" s="279" customFormat="1" ht="15.75" x14ac:dyDescent="0.25">
      <c r="A13" s="292" t="s">
        <v>5</v>
      </c>
      <c r="B13" s="216">
        <f t="shared" ref="B13:U13" si="0">SUM(B11:B12)</f>
        <v>0</v>
      </c>
      <c r="C13" s="216">
        <f t="shared" si="0"/>
        <v>0</v>
      </c>
      <c r="D13" s="216">
        <f t="shared" si="0"/>
        <v>0</v>
      </c>
      <c r="E13" s="216">
        <f t="shared" si="0"/>
        <v>0</v>
      </c>
      <c r="F13" s="216">
        <f t="shared" si="0"/>
        <v>0</v>
      </c>
      <c r="G13" s="216">
        <f t="shared" si="0"/>
        <v>0</v>
      </c>
      <c r="H13" s="216">
        <f t="shared" si="0"/>
        <v>0</v>
      </c>
      <c r="I13" s="216">
        <f t="shared" si="0"/>
        <v>0</v>
      </c>
      <c r="J13" s="216">
        <f t="shared" si="0"/>
        <v>0</v>
      </c>
      <c r="K13" s="216">
        <f t="shared" si="0"/>
        <v>0</v>
      </c>
      <c r="L13" s="216">
        <f t="shared" si="0"/>
        <v>0</v>
      </c>
      <c r="M13" s="216">
        <f t="shared" si="0"/>
        <v>0</v>
      </c>
      <c r="N13" s="216">
        <f t="shared" si="0"/>
        <v>0</v>
      </c>
      <c r="O13" s="216">
        <f t="shared" si="0"/>
        <v>0</v>
      </c>
      <c r="P13" s="216">
        <f t="shared" si="0"/>
        <v>0</v>
      </c>
      <c r="Q13" s="216">
        <f t="shared" si="0"/>
        <v>0</v>
      </c>
      <c r="R13" s="216">
        <f t="shared" si="0"/>
        <v>0</v>
      </c>
      <c r="S13" s="216">
        <f t="shared" si="0"/>
        <v>0</v>
      </c>
      <c r="T13" s="216">
        <f t="shared" si="0"/>
        <v>0</v>
      </c>
      <c r="U13" s="216">
        <f t="shared" si="0"/>
        <v>0</v>
      </c>
      <c r="AU13" s="280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2" orientation="landscape" r:id="rId1"/>
  <headerFooter>
    <oddHeader>&amp;RANEXO 2.23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FF0000"/>
  </sheetPr>
  <dimension ref="A2:AU13"/>
  <sheetViews>
    <sheetView view="pageBreakPreview" zoomScale="55" zoomScaleNormal="100" zoomScaleSheetLayoutView="55" workbookViewId="0">
      <selection activeCell="L42" sqref="A39:L42"/>
    </sheetView>
  </sheetViews>
  <sheetFormatPr baseColWidth="10" defaultRowHeight="12.75" x14ac:dyDescent="0.2"/>
  <cols>
    <col min="1" max="1" width="37.28515625" customWidth="1"/>
    <col min="2" max="21" width="20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44" t="s">
        <v>446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79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80"/>
    </row>
    <row r="8" spans="1:47" s="279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80"/>
    </row>
    <row r="9" spans="1:47" s="279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80"/>
    </row>
    <row r="10" spans="1:47" s="290" customFormat="1" ht="15.75" x14ac:dyDescent="0.2">
      <c r="A10" s="286"/>
      <c r="B10" s="286"/>
      <c r="C10" s="289"/>
      <c r="D10" s="289"/>
      <c r="E10" s="289"/>
      <c r="F10" s="286"/>
      <c r="G10" s="286"/>
      <c r="H10" s="289"/>
      <c r="I10" s="289"/>
      <c r="J10" s="289"/>
      <c r="K10" s="286"/>
      <c r="L10" s="286"/>
      <c r="M10" s="289"/>
      <c r="N10" s="289"/>
      <c r="O10" s="289"/>
      <c r="P10" s="286"/>
      <c r="Q10" s="286"/>
      <c r="R10" s="289"/>
      <c r="S10" s="289"/>
      <c r="T10" s="289"/>
      <c r="U10" s="286"/>
      <c r="AU10" s="291"/>
    </row>
    <row r="11" spans="1:47" s="279" customFormat="1" ht="30" x14ac:dyDescent="0.2">
      <c r="A11" s="278" t="s">
        <v>384</v>
      </c>
      <c r="B11" s="215">
        <v>0</v>
      </c>
      <c r="C11" s="215">
        <v>0</v>
      </c>
      <c r="D11" s="215">
        <v>0</v>
      </c>
      <c r="E11" s="215">
        <v>0</v>
      </c>
      <c r="F11" s="215">
        <v>0</v>
      </c>
      <c r="G11" s="215">
        <v>0</v>
      </c>
      <c r="H11" s="215">
        <v>0</v>
      </c>
      <c r="I11" s="215">
        <v>0</v>
      </c>
      <c r="J11" s="215">
        <v>0</v>
      </c>
      <c r="K11" s="215">
        <v>0</v>
      </c>
      <c r="L11" s="215">
        <v>0</v>
      </c>
      <c r="M11" s="215">
        <v>0</v>
      </c>
      <c r="N11" s="215">
        <v>0</v>
      </c>
      <c r="O11" s="215">
        <v>0</v>
      </c>
      <c r="P11" s="215">
        <v>0</v>
      </c>
      <c r="Q11" s="215">
        <v>0</v>
      </c>
      <c r="R11" s="215">
        <v>0</v>
      </c>
      <c r="S11" s="215">
        <v>0</v>
      </c>
      <c r="T11" s="215">
        <v>0</v>
      </c>
      <c r="U11" s="215">
        <v>0</v>
      </c>
      <c r="AU11" s="280"/>
    </row>
    <row r="12" spans="1:47" s="279" customFormat="1" ht="15.75" x14ac:dyDescent="0.25">
      <c r="A12" s="292" t="s">
        <v>5</v>
      </c>
      <c r="B12" s="216">
        <f t="shared" ref="B12:U12" si="0">SUM(B11:B11)</f>
        <v>0</v>
      </c>
      <c r="C12" s="216">
        <f t="shared" si="0"/>
        <v>0</v>
      </c>
      <c r="D12" s="216">
        <f t="shared" si="0"/>
        <v>0</v>
      </c>
      <c r="E12" s="216">
        <f t="shared" si="0"/>
        <v>0</v>
      </c>
      <c r="F12" s="216">
        <f t="shared" si="0"/>
        <v>0</v>
      </c>
      <c r="G12" s="216">
        <f t="shared" si="0"/>
        <v>0</v>
      </c>
      <c r="H12" s="216">
        <f t="shared" si="0"/>
        <v>0</v>
      </c>
      <c r="I12" s="216">
        <f t="shared" si="0"/>
        <v>0</v>
      </c>
      <c r="J12" s="216">
        <f t="shared" si="0"/>
        <v>0</v>
      </c>
      <c r="K12" s="216">
        <f t="shared" si="0"/>
        <v>0</v>
      </c>
      <c r="L12" s="216">
        <f t="shared" si="0"/>
        <v>0</v>
      </c>
      <c r="M12" s="216">
        <f t="shared" si="0"/>
        <v>0</v>
      </c>
      <c r="N12" s="216">
        <f t="shared" si="0"/>
        <v>0</v>
      </c>
      <c r="O12" s="216">
        <f t="shared" si="0"/>
        <v>0</v>
      </c>
      <c r="P12" s="216">
        <f t="shared" si="0"/>
        <v>0</v>
      </c>
      <c r="Q12" s="216">
        <f t="shared" si="0"/>
        <v>0</v>
      </c>
      <c r="R12" s="216">
        <f t="shared" si="0"/>
        <v>0</v>
      </c>
      <c r="S12" s="216">
        <f t="shared" si="0"/>
        <v>0</v>
      </c>
      <c r="T12" s="216">
        <f t="shared" si="0"/>
        <v>0</v>
      </c>
      <c r="U12" s="216">
        <f t="shared" si="0"/>
        <v>0</v>
      </c>
      <c r="AU12" s="280"/>
    </row>
    <row r="13" spans="1:47" s="279" customFormat="1" ht="15" x14ac:dyDescent="0.2"/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1" orientation="landscape" r:id="rId1"/>
  <headerFooter>
    <oddHeader>&amp;RANEXO 2.24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0000"/>
  </sheetPr>
  <dimension ref="A2:AU13"/>
  <sheetViews>
    <sheetView view="pageBreakPreview" zoomScale="70" zoomScaleNormal="100" zoomScaleSheetLayoutView="70" workbookViewId="0">
      <selection activeCell="K18" sqref="K18"/>
    </sheetView>
  </sheetViews>
  <sheetFormatPr baseColWidth="10" defaultRowHeight="12.75" x14ac:dyDescent="0.2"/>
  <cols>
    <col min="1" max="1" width="34.7109375" customWidth="1"/>
    <col min="2" max="21" width="16.140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79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80"/>
    </row>
    <row r="8" spans="1:47" s="279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80"/>
    </row>
    <row r="9" spans="1:47" s="279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80"/>
    </row>
    <row r="10" spans="1:47" s="290" customFormat="1" ht="15.75" x14ac:dyDescent="0.2">
      <c r="A10" s="286"/>
      <c r="B10" s="286"/>
      <c r="C10" s="289"/>
      <c r="D10" s="289"/>
      <c r="E10" s="289"/>
      <c r="F10" s="286"/>
      <c r="G10" s="286"/>
      <c r="H10" s="289"/>
      <c r="I10" s="289"/>
      <c r="J10" s="289"/>
      <c r="K10" s="286"/>
      <c r="L10" s="286"/>
      <c r="M10" s="289"/>
      <c r="N10" s="289"/>
      <c r="O10" s="289"/>
      <c r="P10" s="286"/>
      <c r="Q10" s="286"/>
      <c r="R10" s="289"/>
      <c r="S10" s="289"/>
      <c r="T10" s="289"/>
      <c r="U10" s="286"/>
      <c r="AU10" s="291"/>
    </row>
    <row r="11" spans="1:47" s="279" customFormat="1" ht="30" x14ac:dyDescent="0.2">
      <c r="A11" s="278" t="s">
        <v>384</v>
      </c>
      <c r="B11" s="215">
        <v>0</v>
      </c>
      <c r="C11" s="215">
        <v>0</v>
      </c>
      <c r="D11" s="215">
        <v>0</v>
      </c>
      <c r="E11" s="215">
        <v>0</v>
      </c>
      <c r="F11" s="215">
        <v>0</v>
      </c>
      <c r="G11" s="215">
        <v>0</v>
      </c>
      <c r="H11" s="215">
        <v>0</v>
      </c>
      <c r="I11" s="215">
        <v>0</v>
      </c>
      <c r="J11" s="215">
        <v>0</v>
      </c>
      <c r="K11" s="215">
        <v>0</v>
      </c>
      <c r="L11" s="215">
        <v>0</v>
      </c>
      <c r="M11" s="215">
        <v>0</v>
      </c>
      <c r="N11" s="215">
        <v>0</v>
      </c>
      <c r="O11" s="215">
        <v>0</v>
      </c>
      <c r="P11" s="215">
        <v>0</v>
      </c>
      <c r="Q11" s="215">
        <v>0</v>
      </c>
      <c r="R11" s="215">
        <v>0</v>
      </c>
      <c r="S11" s="215">
        <v>0</v>
      </c>
      <c r="T11" s="215">
        <v>0</v>
      </c>
      <c r="U11" s="215">
        <v>0</v>
      </c>
      <c r="AU11" s="280"/>
    </row>
    <row r="12" spans="1:47" s="279" customFormat="1" ht="30" x14ac:dyDescent="0.2">
      <c r="A12" s="278" t="s">
        <v>398</v>
      </c>
      <c r="B12" s="215">
        <v>0</v>
      </c>
      <c r="C12" s="215">
        <v>0</v>
      </c>
      <c r="D12" s="215">
        <v>0</v>
      </c>
      <c r="E12" s="215">
        <v>0</v>
      </c>
      <c r="F12" s="215">
        <v>0</v>
      </c>
      <c r="G12" s="215">
        <v>956320.56000000029</v>
      </c>
      <c r="H12" s="215">
        <v>565100.19000000006</v>
      </c>
      <c r="I12" s="215">
        <v>391220.37000000017</v>
      </c>
      <c r="J12" s="215">
        <v>956320.56000000029</v>
      </c>
      <c r="K12" s="215">
        <v>0</v>
      </c>
      <c r="L12" s="215">
        <v>0</v>
      </c>
      <c r="M12" s="215">
        <v>0</v>
      </c>
      <c r="N12" s="215">
        <v>0</v>
      </c>
      <c r="O12" s="215">
        <v>0</v>
      </c>
      <c r="P12" s="215">
        <v>0</v>
      </c>
      <c r="Q12" s="215">
        <v>253937.82000000009</v>
      </c>
      <c r="R12" s="215">
        <v>0</v>
      </c>
      <c r="S12" s="215">
        <v>253937.82000000009</v>
      </c>
      <c r="T12" s="215">
        <v>253937.82000000009</v>
      </c>
      <c r="U12" s="215">
        <v>0</v>
      </c>
      <c r="AU12" s="280"/>
    </row>
    <row r="13" spans="1:47" s="279" customFormat="1" ht="15.75" x14ac:dyDescent="0.25">
      <c r="A13" s="292" t="s">
        <v>5</v>
      </c>
      <c r="B13" s="216">
        <f>SUM(B12)</f>
        <v>0</v>
      </c>
      <c r="C13" s="216">
        <f t="shared" ref="C13:U13" si="0">SUM(C12)</f>
        <v>0</v>
      </c>
      <c r="D13" s="216">
        <f t="shared" si="0"/>
        <v>0</v>
      </c>
      <c r="E13" s="216">
        <f t="shared" si="0"/>
        <v>0</v>
      </c>
      <c r="F13" s="216">
        <f t="shared" si="0"/>
        <v>0</v>
      </c>
      <c r="G13" s="216">
        <f t="shared" si="0"/>
        <v>956320.56000000029</v>
      </c>
      <c r="H13" s="216">
        <f t="shared" si="0"/>
        <v>565100.19000000006</v>
      </c>
      <c r="I13" s="216">
        <f t="shared" si="0"/>
        <v>391220.37000000017</v>
      </c>
      <c r="J13" s="216">
        <f t="shared" si="0"/>
        <v>956320.56000000029</v>
      </c>
      <c r="K13" s="216">
        <f t="shared" si="0"/>
        <v>0</v>
      </c>
      <c r="L13" s="216">
        <f t="shared" si="0"/>
        <v>0</v>
      </c>
      <c r="M13" s="216">
        <f t="shared" si="0"/>
        <v>0</v>
      </c>
      <c r="N13" s="216">
        <f t="shared" si="0"/>
        <v>0</v>
      </c>
      <c r="O13" s="216">
        <f t="shared" si="0"/>
        <v>0</v>
      </c>
      <c r="P13" s="216">
        <f t="shared" si="0"/>
        <v>0</v>
      </c>
      <c r="Q13" s="216">
        <f t="shared" si="0"/>
        <v>253937.82000000009</v>
      </c>
      <c r="R13" s="216">
        <f t="shared" si="0"/>
        <v>0</v>
      </c>
      <c r="S13" s="216">
        <f t="shared" si="0"/>
        <v>253937.82000000009</v>
      </c>
      <c r="T13" s="216">
        <f t="shared" si="0"/>
        <v>253937.82000000009</v>
      </c>
      <c r="U13" s="216">
        <f t="shared" si="0"/>
        <v>0</v>
      </c>
      <c r="AU13" s="28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8" orientation="landscape" r:id="rId1"/>
  <headerFooter>
    <oddHeader>&amp;RANEXO 2.25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087CF-DABD-47C0-A398-4713E39C2474}">
  <sheetPr>
    <tabColor rgb="FFFF0000"/>
  </sheetPr>
  <dimension ref="A2:AU12"/>
  <sheetViews>
    <sheetView view="pageBreakPreview" zoomScale="70" zoomScaleNormal="100" zoomScaleSheetLayoutView="70" workbookViewId="0">
      <selection activeCell="H20" sqref="A18:H20"/>
    </sheetView>
  </sheetViews>
  <sheetFormatPr baseColWidth="10" defaultRowHeight="12.75" x14ac:dyDescent="0.2"/>
  <cols>
    <col min="1" max="1" width="33.85546875" customWidth="1"/>
    <col min="2" max="21" width="18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528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93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94"/>
    </row>
    <row r="8" spans="1:47" s="293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94"/>
    </row>
    <row r="9" spans="1:47" s="293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94"/>
    </row>
    <row r="10" spans="1:47" s="295" customFormat="1" ht="15.75" x14ac:dyDescent="0.2">
      <c r="A10" s="286"/>
      <c r="B10" s="286"/>
      <c r="C10" s="289"/>
      <c r="D10" s="289"/>
      <c r="E10" s="289"/>
      <c r="F10" s="286"/>
      <c r="G10" s="286"/>
      <c r="H10" s="289"/>
      <c r="I10" s="289"/>
      <c r="J10" s="289"/>
      <c r="K10" s="286"/>
      <c r="L10" s="286"/>
      <c r="M10" s="289"/>
      <c r="N10" s="289"/>
      <c r="O10" s="289"/>
      <c r="P10" s="286"/>
      <c r="Q10" s="286"/>
      <c r="R10" s="289"/>
      <c r="S10" s="289"/>
      <c r="T10" s="289"/>
      <c r="U10" s="286"/>
      <c r="AU10" s="296"/>
    </row>
    <row r="11" spans="1:47" s="293" customFormat="1" ht="30" x14ac:dyDescent="0.2">
      <c r="A11" s="297" t="s">
        <v>384</v>
      </c>
      <c r="B11" s="298">
        <v>0</v>
      </c>
      <c r="C11" s="298">
        <v>0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  <c r="O11" s="298">
        <v>0</v>
      </c>
      <c r="P11" s="298">
        <v>0</v>
      </c>
      <c r="Q11" s="298">
        <v>0</v>
      </c>
      <c r="R11" s="298">
        <v>0</v>
      </c>
      <c r="S11" s="298">
        <v>0</v>
      </c>
      <c r="T11" s="298">
        <v>0</v>
      </c>
      <c r="U11" s="298">
        <v>0</v>
      </c>
      <c r="AU11" s="294"/>
    </row>
    <row r="12" spans="1:47" s="293" customFormat="1" ht="15.75" x14ac:dyDescent="0.2">
      <c r="A12" s="299" t="s">
        <v>5</v>
      </c>
      <c r="B12" s="300">
        <f t="shared" ref="B12:U12" si="0">SUM(B11)</f>
        <v>0</v>
      </c>
      <c r="C12" s="300">
        <f t="shared" si="0"/>
        <v>0</v>
      </c>
      <c r="D12" s="300">
        <f t="shared" si="0"/>
        <v>0</v>
      </c>
      <c r="E12" s="300">
        <f t="shared" si="0"/>
        <v>0</v>
      </c>
      <c r="F12" s="300">
        <f t="shared" si="0"/>
        <v>0</v>
      </c>
      <c r="G12" s="300">
        <f t="shared" si="0"/>
        <v>0</v>
      </c>
      <c r="H12" s="300">
        <f t="shared" si="0"/>
        <v>0</v>
      </c>
      <c r="I12" s="300">
        <f t="shared" si="0"/>
        <v>0</v>
      </c>
      <c r="J12" s="300">
        <f t="shared" si="0"/>
        <v>0</v>
      </c>
      <c r="K12" s="300">
        <f t="shared" si="0"/>
        <v>0</v>
      </c>
      <c r="L12" s="300">
        <f t="shared" si="0"/>
        <v>0</v>
      </c>
      <c r="M12" s="300">
        <f t="shared" si="0"/>
        <v>0</v>
      </c>
      <c r="N12" s="300">
        <f t="shared" si="0"/>
        <v>0</v>
      </c>
      <c r="O12" s="300">
        <f t="shared" si="0"/>
        <v>0</v>
      </c>
      <c r="P12" s="300">
        <f t="shared" si="0"/>
        <v>0</v>
      </c>
      <c r="Q12" s="300">
        <f t="shared" si="0"/>
        <v>0</v>
      </c>
      <c r="R12" s="300">
        <f t="shared" si="0"/>
        <v>0</v>
      </c>
      <c r="S12" s="300">
        <f t="shared" si="0"/>
        <v>0</v>
      </c>
      <c r="T12" s="300">
        <f t="shared" si="0"/>
        <v>0</v>
      </c>
      <c r="U12" s="300">
        <f t="shared" si="0"/>
        <v>0</v>
      </c>
      <c r="AU12" s="294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4" orientation="landscape" r:id="rId1"/>
  <headerFooter>
    <oddHeader xml:space="preserve">&amp;RANEXO 2.26
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0000"/>
  </sheetPr>
  <dimension ref="A2:AU14"/>
  <sheetViews>
    <sheetView view="pageBreakPreview" zoomScale="70" zoomScaleNormal="100" zoomScaleSheetLayoutView="70" workbookViewId="0">
      <selection activeCell="G33" sqref="G33"/>
    </sheetView>
  </sheetViews>
  <sheetFormatPr baseColWidth="10" defaultRowHeight="12.75" x14ac:dyDescent="0.2"/>
  <cols>
    <col min="1" max="1" width="32" customWidth="1"/>
    <col min="2" max="21" width="17.57031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529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79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80"/>
    </row>
    <row r="8" spans="1:47" s="279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80"/>
    </row>
    <row r="9" spans="1:47" s="279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80"/>
    </row>
    <row r="10" spans="1:47" s="290" customFormat="1" ht="15.75" x14ac:dyDescent="0.2">
      <c r="A10" s="286"/>
      <c r="B10" s="286"/>
      <c r="C10" s="289"/>
      <c r="D10" s="289"/>
      <c r="E10" s="289"/>
      <c r="F10" s="286"/>
      <c r="G10" s="286"/>
      <c r="H10" s="289"/>
      <c r="I10" s="289"/>
      <c r="J10" s="289"/>
      <c r="K10" s="286"/>
      <c r="L10" s="286"/>
      <c r="M10" s="289"/>
      <c r="N10" s="289"/>
      <c r="O10" s="289"/>
      <c r="P10" s="286"/>
      <c r="Q10" s="286"/>
      <c r="R10" s="289"/>
      <c r="S10" s="289"/>
      <c r="T10" s="289"/>
      <c r="U10" s="286"/>
      <c r="AU10" s="291"/>
    </row>
    <row r="11" spans="1:47" s="279" customFormat="1" ht="30" x14ac:dyDescent="0.2">
      <c r="A11" s="278" t="s">
        <v>384</v>
      </c>
      <c r="B11" s="215">
        <v>0</v>
      </c>
      <c r="C11" s="215">
        <v>0</v>
      </c>
      <c r="D11" s="215">
        <v>0</v>
      </c>
      <c r="E11" s="215">
        <v>0</v>
      </c>
      <c r="F11" s="215">
        <v>0</v>
      </c>
      <c r="G11" s="215">
        <v>0</v>
      </c>
      <c r="H11" s="215">
        <v>0</v>
      </c>
      <c r="I11" s="215">
        <v>0</v>
      </c>
      <c r="J11" s="215">
        <v>0</v>
      </c>
      <c r="K11" s="215">
        <v>0</v>
      </c>
      <c r="L11" s="215">
        <v>0</v>
      </c>
      <c r="M11" s="215">
        <v>0</v>
      </c>
      <c r="N11" s="215">
        <v>0</v>
      </c>
      <c r="O11" s="215">
        <v>0</v>
      </c>
      <c r="P11" s="215">
        <v>0</v>
      </c>
      <c r="Q11" s="215">
        <v>0</v>
      </c>
      <c r="R11" s="215">
        <v>0</v>
      </c>
      <c r="S11" s="215">
        <v>0</v>
      </c>
      <c r="T11" s="215">
        <v>0</v>
      </c>
      <c r="U11" s="215">
        <v>0</v>
      </c>
      <c r="AU11" s="280"/>
    </row>
    <row r="12" spans="1:47" s="279" customFormat="1" ht="30" x14ac:dyDescent="0.2">
      <c r="A12" s="278" t="s">
        <v>390</v>
      </c>
      <c r="B12" s="215">
        <v>34197954.000000007</v>
      </c>
      <c r="C12" s="215">
        <v>16751555.539999999</v>
      </c>
      <c r="D12" s="215">
        <v>7880495.7800000021</v>
      </c>
      <c r="E12" s="215">
        <v>24632051.319999997</v>
      </c>
      <c r="F12" s="215">
        <v>9565902.680000009</v>
      </c>
      <c r="G12" s="215">
        <v>1478180</v>
      </c>
      <c r="H12" s="215">
        <v>534148.2300000001</v>
      </c>
      <c r="I12" s="215">
        <v>119923.2</v>
      </c>
      <c r="J12" s="215">
        <v>654071.43000000028</v>
      </c>
      <c r="K12" s="215">
        <v>824108.5699999996</v>
      </c>
      <c r="L12" s="215">
        <v>40138.000000000007</v>
      </c>
      <c r="M12" s="215">
        <v>27129.990000000009</v>
      </c>
      <c r="N12" s="215">
        <v>798</v>
      </c>
      <c r="O12" s="215">
        <v>27927.990000000009</v>
      </c>
      <c r="P12" s="215">
        <v>12210.009999999998</v>
      </c>
      <c r="Q12" s="215">
        <v>0</v>
      </c>
      <c r="R12" s="215">
        <v>0</v>
      </c>
      <c r="S12" s="215">
        <v>0</v>
      </c>
      <c r="T12" s="215">
        <v>0</v>
      </c>
      <c r="U12" s="215">
        <v>0</v>
      </c>
      <c r="AU12" s="280"/>
    </row>
    <row r="13" spans="1:47" s="279" customFormat="1" ht="15.75" x14ac:dyDescent="0.25">
      <c r="A13" s="292" t="s">
        <v>5</v>
      </c>
      <c r="B13" s="216">
        <f>SUM(B12)</f>
        <v>34197954.000000007</v>
      </c>
      <c r="C13" s="216">
        <f t="shared" ref="C13:U13" si="0">SUM(C12)</f>
        <v>16751555.539999999</v>
      </c>
      <c r="D13" s="216">
        <f t="shared" si="0"/>
        <v>7880495.7800000021</v>
      </c>
      <c r="E13" s="216">
        <f t="shared" si="0"/>
        <v>24632051.319999997</v>
      </c>
      <c r="F13" s="216">
        <f t="shared" si="0"/>
        <v>9565902.680000009</v>
      </c>
      <c r="G13" s="216">
        <f t="shared" si="0"/>
        <v>1478180</v>
      </c>
      <c r="H13" s="216">
        <f t="shared" si="0"/>
        <v>534148.2300000001</v>
      </c>
      <c r="I13" s="216">
        <f t="shared" si="0"/>
        <v>119923.2</v>
      </c>
      <c r="J13" s="216">
        <f t="shared" si="0"/>
        <v>654071.43000000028</v>
      </c>
      <c r="K13" s="216">
        <f t="shared" si="0"/>
        <v>824108.5699999996</v>
      </c>
      <c r="L13" s="216">
        <f t="shared" si="0"/>
        <v>40138.000000000007</v>
      </c>
      <c r="M13" s="216">
        <f t="shared" si="0"/>
        <v>27129.990000000009</v>
      </c>
      <c r="N13" s="216">
        <f t="shared" si="0"/>
        <v>798</v>
      </c>
      <c r="O13" s="216">
        <f t="shared" si="0"/>
        <v>27927.990000000009</v>
      </c>
      <c r="P13" s="216">
        <f t="shared" si="0"/>
        <v>12210.009999999998</v>
      </c>
      <c r="Q13" s="216">
        <f t="shared" si="0"/>
        <v>0</v>
      </c>
      <c r="R13" s="216">
        <f t="shared" si="0"/>
        <v>0</v>
      </c>
      <c r="S13" s="216">
        <f t="shared" si="0"/>
        <v>0</v>
      </c>
      <c r="T13" s="216">
        <f t="shared" si="0"/>
        <v>0</v>
      </c>
      <c r="U13" s="216">
        <f t="shared" si="0"/>
        <v>0</v>
      </c>
      <c r="AU13" s="280"/>
    </row>
    <row r="14" spans="1:47" s="279" customFormat="1" ht="15" x14ac:dyDescent="0.2"/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6" orientation="landscape" r:id="rId1"/>
  <headerFooter>
    <oddHeader xml:space="preserve">&amp;RANEXO 2.27
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0000"/>
  </sheetPr>
  <dimension ref="A2:AU13"/>
  <sheetViews>
    <sheetView view="pageBreakPreview" zoomScale="85" zoomScaleNormal="100" zoomScaleSheetLayoutView="85" workbookViewId="0">
      <selection activeCell="G29" sqref="G29"/>
    </sheetView>
  </sheetViews>
  <sheetFormatPr baseColWidth="10" defaultRowHeight="12.75" x14ac:dyDescent="0.2"/>
  <cols>
    <col min="1" max="1" width="33" customWidth="1"/>
    <col min="2" max="21" width="16.8554687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530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93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94"/>
    </row>
    <row r="8" spans="1:47" s="293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94"/>
    </row>
    <row r="9" spans="1:47" s="293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94"/>
    </row>
    <row r="10" spans="1:47" s="293" customFormat="1" ht="15" x14ac:dyDescent="0.2">
      <c r="A10" s="297"/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AU10" s="294"/>
    </row>
    <row r="11" spans="1:47" s="293" customFormat="1" ht="30" x14ac:dyDescent="0.2">
      <c r="A11" s="297" t="s">
        <v>384</v>
      </c>
      <c r="B11" s="298">
        <v>0</v>
      </c>
      <c r="C11" s="298">
        <v>0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  <c r="O11" s="298">
        <v>0</v>
      </c>
      <c r="P11" s="298">
        <v>0</v>
      </c>
      <c r="Q11" s="298">
        <v>0</v>
      </c>
      <c r="R11" s="298">
        <v>0</v>
      </c>
      <c r="S11" s="298">
        <v>0</v>
      </c>
      <c r="T11" s="298">
        <v>0</v>
      </c>
      <c r="U11" s="298">
        <v>0</v>
      </c>
      <c r="AU11" s="294"/>
    </row>
    <row r="12" spans="1:47" s="293" customFormat="1" ht="15.75" x14ac:dyDescent="0.2">
      <c r="A12" s="299" t="s">
        <v>5</v>
      </c>
      <c r="B12" s="300">
        <f>SUM(B11)</f>
        <v>0</v>
      </c>
      <c r="C12" s="300">
        <f t="shared" ref="C12:U12" si="0">SUM(C11)</f>
        <v>0</v>
      </c>
      <c r="D12" s="300">
        <f t="shared" si="0"/>
        <v>0</v>
      </c>
      <c r="E12" s="300">
        <f t="shared" si="0"/>
        <v>0</v>
      </c>
      <c r="F12" s="300">
        <f t="shared" si="0"/>
        <v>0</v>
      </c>
      <c r="G12" s="300">
        <f t="shared" si="0"/>
        <v>0</v>
      </c>
      <c r="H12" s="300">
        <f t="shared" si="0"/>
        <v>0</v>
      </c>
      <c r="I12" s="300">
        <f t="shared" si="0"/>
        <v>0</v>
      </c>
      <c r="J12" s="300">
        <f t="shared" si="0"/>
        <v>0</v>
      </c>
      <c r="K12" s="300">
        <f t="shared" si="0"/>
        <v>0</v>
      </c>
      <c r="L12" s="300">
        <f t="shared" si="0"/>
        <v>0</v>
      </c>
      <c r="M12" s="300">
        <f t="shared" si="0"/>
        <v>0</v>
      </c>
      <c r="N12" s="300">
        <f t="shared" si="0"/>
        <v>0</v>
      </c>
      <c r="O12" s="300">
        <f t="shared" si="0"/>
        <v>0</v>
      </c>
      <c r="P12" s="300">
        <f t="shared" si="0"/>
        <v>0</v>
      </c>
      <c r="Q12" s="300">
        <f t="shared" si="0"/>
        <v>0</v>
      </c>
      <c r="R12" s="300">
        <f t="shared" si="0"/>
        <v>0</v>
      </c>
      <c r="S12" s="300">
        <f t="shared" si="0"/>
        <v>0</v>
      </c>
      <c r="T12" s="300">
        <f t="shared" si="0"/>
        <v>0</v>
      </c>
      <c r="U12" s="300">
        <f t="shared" si="0"/>
        <v>0</v>
      </c>
      <c r="AU12" s="294"/>
    </row>
    <row r="13" spans="1:47" s="293" customFormat="1" ht="15" x14ac:dyDescent="0.2"/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6" orientation="landscape" r:id="rId1"/>
  <headerFooter>
    <oddHeader xml:space="preserve">&amp;RANEXO 2.28
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AC28"/>
  <sheetViews>
    <sheetView view="pageBreakPreview" zoomScale="70" zoomScaleNormal="100" zoomScaleSheetLayoutView="70" workbookViewId="0">
      <selection activeCell="E36" sqref="E36"/>
    </sheetView>
  </sheetViews>
  <sheetFormatPr baseColWidth="10" defaultRowHeight="15" x14ac:dyDescent="0.25"/>
  <cols>
    <col min="1" max="1" width="54" style="140" customWidth="1"/>
    <col min="2" max="2" width="19.42578125" style="140" bestFit="1" customWidth="1"/>
    <col min="3" max="4" width="23.42578125" style="140" bestFit="1" customWidth="1"/>
    <col min="5" max="6" width="18.28515625" style="140" bestFit="1" customWidth="1"/>
    <col min="7" max="7" width="16.85546875" style="140" bestFit="1" customWidth="1"/>
    <col min="8" max="9" width="23.42578125" style="140" bestFit="1" customWidth="1"/>
    <col min="10" max="10" width="16.85546875" style="140" bestFit="1" customWidth="1"/>
    <col min="11" max="11" width="14.7109375" style="140" bestFit="1" customWidth="1"/>
    <col min="12" max="12" width="18.28515625" style="140" bestFit="1" customWidth="1"/>
    <col min="13" max="14" width="23.42578125" style="140" bestFit="1" customWidth="1"/>
    <col min="15" max="16" width="18.28515625" style="140" bestFit="1" customWidth="1"/>
    <col min="17" max="17" width="16.85546875" style="140" bestFit="1" customWidth="1"/>
    <col min="18" max="19" width="23.42578125" style="140" bestFit="1" customWidth="1"/>
    <col min="20" max="20" width="16.85546875" style="140" bestFit="1" customWidth="1"/>
    <col min="21" max="21" width="14.7109375" style="140" bestFit="1" customWidth="1"/>
    <col min="22" max="28" width="11.42578125" style="140"/>
    <col min="29" max="29" width="11.42578125" style="141"/>
    <col min="30" max="16384" width="11.42578125" style="140"/>
  </cols>
  <sheetData>
    <row r="2" spans="1:29" s="150" customFormat="1" ht="18.75" x14ac:dyDescent="0.3">
      <c r="A2" s="148" t="s">
        <v>1401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AC2" s="151"/>
    </row>
    <row r="3" spans="1:29" customFormat="1" ht="12.75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C3" s="145"/>
    </row>
    <row r="4" spans="1:29" customFormat="1" ht="12.75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C4" s="145"/>
    </row>
    <row r="5" spans="1:29" customFormat="1" ht="12.75" x14ac:dyDescent="0.2">
      <c r="A5" s="190" t="s">
        <v>515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C5" s="145"/>
    </row>
    <row r="6" spans="1:29" customFormat="1" ht="12.75" x14ac:dyDescent="0.2">
      <c r="AC6" s="145"/>
    </row>
    <row r="7" spans="1:29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C7" s="211"/>
    </row>
    <row r="8" spans="1:29" s="210" customFormat="1" ht="15.75" x14ac:dyDescent="0.2">
      <c r="A8" s="376"/>
      <c r="B8" s="377" t="s">
        <v>12</v>
      </c>
      <c r="C8" s="377" t="s">
        <v>6</v>
      </c>
      <c r="D8" s="377"/>
      <c r="E8" s="377"/>
      <c r="F8" s="376" t="s">
        <v>90</v>
      </c>
      <c r="G8" s="377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C8" s="211"/>
    </row>
    <row r="9" spans="1:29" s="210" customFormat="1" ht="31.5" x14ac:dyDescent="0.2">
      <c r="A9" s="376"/>
      <c r="B9" s="377"/>
      <c r="C9" s="282" t="s">
        <v>27</v>
      </c>
      <c r="D9" s="282" t="s">
        <v>348</v>
      </c>
      <c r="E9" s="283" t="s">
        <v>3</v>
      </c>
      <c r="F9" s="376"/>
      <c r="G9" s="377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C9" s="211"/>
    </row>
    <row r="10" spans="1:29" s="210" customFormat="1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C10" s="211"/>
    </row>
    <row r="11" spans="1:29" s="279" customFormat="1" x14ac:dyDescent="0.2">
      <c r="A11" s="278" t="s">
        <v>382</v>
      </c>
      <c r="B11" s="215">
        <v>10460166.109999999</v>
      </c>
      <c r="C11" s="215">
        <v>5261570.8900000006</v>
      </c>
      <c r="D11" s="215">
        <v>5018468.9700000007</v>
      </c>
      <c r="E11" s="215">
        <v>10280039.859999999</v>
      </c>
      <c r="F11" s="215">
        <v>180126.25</v>
      </c>
      <c r="G11" s="215">
        <v>312336.49000000005</v>
      </c>
      <c r="H11" s="215">
        <v>151709.59</v>
      </c>
      <c r="I11" s="215">
        <v>58328.63</v>
      </c>
      <c r="J11" s="215">
        <v>210038.21999999997</v>
      </c>
      <c r="K11" s="215">
        <v>102298.27000000009</v>
      </c>
      <c r="L11" s="215">
        <v>70257.000000000029</v>
      </c>
      <c r="M11" s="215">
        <v>36090.290000000008</v>
      </c>
      <c r="N11" s="215">
        <v>4304</v>
      </c>
      <c r="O11" s="215">
        <v>40394.290000000008</v>
      </c>
      <c r="P11" s="215">
        <v>29862.710000000017</v>
      </c>
      <c r="Q11" s="215">
        <v>211069.08</v>
      </c>
      <c r="R11" s="215">
        <v>172369.06</v>
      </c>
      <c r="S11" s="215">
        <v>22700.019999999997</v>
      </c>
      <c r="T11" s="215">
        <v>195069.08</v>
      </c>
      <c r="U11" s="215">
        <v>16000</v>
      </c>
      <c r="AC11" s="280"/>
    </row>
    <row r="12" spans="1:29" s="279" customFormat="1" x14ac:dyDescent="0.2">
      <c r="A12" s="278" t="s">
        <v>383</v>
      </c>
      <c r="B12" s="215">
        <v>12781575.729999999</v>
      </c>
      <c r="C12" s="215">
        <v>6209607.7200000007</v>
      </c>
      <c r="D12" s="215">
        <v>3323212.3300000005</v>
      </c>
      <c r="E12" s="215">
        <v>9532820.0500000026</v>
      </c>
      <c r="F12" s="215">
        <v>3248755.679999996</v>
      </c>
      <c r="G12" s="215">
        <v>287160.20000000019</v>
      </c>
      <c r="H12" s="215">
        <v>160370.41999999998</v>
      </c>
      <c r="I12" s="215">
        <v>71620.719999999987</v>
      </c>
      <c r="J12" s="215">
        <v>231991.14000000007</v>
      </c>
      <c r="K12" s="215">
        <v>55169.0600000001</v>
      </c>
      <c r="L12" s="215">
        <v>913913.00000000023</v>
      </c>
      <c r="M12" s="215">
        <v>446952.86000000004</v>
      </c>
      <c r="N12" s="215">
        <v>152688.93</v>
      </c>
      <c r="O12" s="215">
        <v>599641.79000000027</v>
      </c>
      <c r="P12" s="215">
        <v>314271.20999999996</v>
      </c>
      <c r="Q12" s="215">
        <v>0</v>
      </c>
      <c r="R12" s="215">
        <v>0</v>
      </c>
      <c r="S12" s="215">
        <v>0</v>
      </c>
      <c r="T12" s="215">
        <v>0</v>
      </c>
      <c r="U12" s="215">
        <v>0</v>
      </c>
      <c r="AC12" s="280"/>
    </row>
    <row r="13" spans="1:29" s="279" customFormat="1" x14ac:dyDescent="0.2">
      <c r="A13" s="278" t="s">
        <v>77</v>
      </c>
      <c r="B13" s="215">
        <v>11475242.51</v>
      </c>
      <c r="C13" s="215">
        <v>5737152.4000000004</v>
      </c>
      <c r="D13" s="215">
        <v>3500210.6800000006</v>
      </c>
      <c r="E13" s="215">
        <v>9237363.0800000019</v>
      </c>
      <c r="F13" s="215">
        <v>2237879.4299999969</v>
      </c>
      <c r="G13" s="215">
        <v>217073.12</v>
      </c>
      <c r="H13" s="215">
        <v>145034.79999999999</v>
      </c>
      <c r="I13" s="215">
        <v>48123.759999999995</v>
      </c>
      <c r="J13" s="215">
        <v>193158.56</v>
      </c>
      <c r="K13" s="215">
        <v>23914.559999999998</v>
      </c>
      <c r="L13" s="215">
        <v>260961.47000000009</v>
      </c>
      <c r="M13" s="215">
        <v>142612.13000000009</v>
      </c>
      <c r="N13" s="215">
        <v>103270.54999999999</v>
      </c>
      <c r="O13" s="215">
        <v>245882.68000000008</v>
      </c>
      <c r="P13" s="215">
        <v>15078.789999999999</v>
      </c>
      <c r="Q13" s="215">
        <v>0</v>
      </c>
      <c r="R13" s="215">
        <v>0</v>
      </c>
      <c r="S13" s="215">
        <v>0</v>
      </c>
      <c r="T13" s="215">
        <v>0</v>
      </c>
      <c r="U13" s="215">
        <v>0</v>
      </c>
      <c r="AC13" s="280"/>
    </row>
    <row r="14" spans="1:29" s="279" customFormat="1" x14ac:dyDescent="0.2">
      <c r="A14" s="278" t="s">
        <v>384</v>
      </c>
      <c r="B14" s="215">
        <v>4155488.810000001</v>
      </c>
      <c r="C14" s="215">
        <v>2006440.9</v>
      </c>
      <c r="D14" s="215">
        <v>1364993.3199999998</v>
      </c>
      <c r="E14" s="215">
        <v>3371434.2200000007</v>
      </c>
      <c r="F14" s="215">
        <v>784054.59</v>
      </c>
      <c r="G14" s="215">
        <v>179139.62999999998</v>
      </c>
      <c r="H14" s="215">
        <v>114324.95999999999</v>
      </c>
      <c r="I14" s="215">
        <v>46730.92</v>
      </c>
      <c r="J14" s="215">
        <v>161055.87999999998</v>
      </c>
      <c r="K14" s="215">
        <v>18083.75</v>
      </c>
      <c r="L14" s="215">
        <v>3659342.0000000009</v>
      </c>
      <c r="M14" s="215">
        <v>3054401.2200000007</v>
      </c>
      <c r="N14" s="215">
        <v>331049.83000000007</v>
      </c>
      <c r="O14" s="215">
        <v>3385451.0500000007</v>
      </c>
      <c r="P14" s="215">
        <v>273890.94999999995</v>
      </c>
      <c r="Q14" s="215">
        <v>0</v>
      </c>
      <c r="R14" s="215">
        <v>0</v>
      </c>
      <c r="S14" s="215">
        <v>0</v>
      </c>
      <c r="T14" s="215">
        <v>0</v>
      </c>
      <c r="U14" s="215">
        <v>0</v>
      </c>
      <c r="AC14" s="280"/>
    </row>
    <row r="15" spans="1:29" s="279" customFormat="1" x14ac:dyDescent="0.2">
      <c r="A15" s="278" t="s">
        <v>385</v>
      </c>
      <c r="B15" s="215">
        <v>4551002.2700000005</v>
      </c>
      <c r="C15" s="215">
        <v>2372031.6400000006</v>
      </c>
      <c r="D15" s="215">
        <v>1771830.2999999998</v>
      </c>
      <c r="E15" s="215">
        <v>4143861.9400000009</v>
      </c>
      <c r="F15" s="215">
        <v>407140.32999999996</v>
      </c>
      <c r="G15" s="215">
        <v>65471.759999999995</v>
      </c>
      <c r="H15" s="215">
        <v>49462.399999999994</v>
      </c>
      <c r="I15" s="215">
        <v>10948.08</v>
      </c>
      <c r="J15" s="215">
        <v>60410.479999999996</v>
      </c>
      <c r="K15" s="215">
        <v>5061.28</v>
      </c>
      <c r="L15" s="215">
        <v>52041.000000000007</v>
      </c>
      <c r="M15" s="215">
        <v>22444.28</v>
      </c>
      <c r="N15" s="215">
        <v>10324.5</v>
      </c>
      <c r="O15" s="215">
        <v>32768.780000000013</v>
      </c>
      <c r="P15" s="215">
        <v>19272.219999999987</v>
      </c>
      <c r="Q15" s="215">
        <v>0</v>
      </c>
      <c r="R15" s="215">
        <v>0</v>
      </c>
      <c r="S15" s="215">
        <v>0</v>
      </c>
      <c r="T15" s="215">
        <v>0</v>
      </c>
      <c r="U15" s="215">
        <v>0</v>
      </c>
      <c r="AC15" s="280"/>
    </row>
    <row r="16" spans="1:29" s="279" customFormat="1" x14ac:dyDescent="0.2">
      <c r="A16" s="278" t="s">
        <v>75</v>
      </c>
      <c r="B16" s="215">
        <v>3384629.5800000005</v>
      </c>
      <c r="C16" s="215">
        <v>1927397.0599999998</v>
      </c>
      <c r="D16" s="215">
        <v>1093987.3799999999</v>
      </c>
      <c r="E16" s="215">
        <v>3021384.4400000009</v>
      </c>
      <c r="F16" s="215">
        <v>363245.13999999996</v>
      </c>
      <c r="G16" s="215">
        <v>178763.15999999997</v>
      </c>
      <c r="H16" s="215">
        <v>121529.35999999999</v>
      </c>
      <c r="I16" s="215">
        <v>24027.079999999998</v>
      </c>
      <c r="J16" s="215">
        <v>145556.43999999997</v>
      </c>
      <c r="K16" s="215">
        <v>33206.719999999994</v>
      </c>
      <c r="L16" s="215">
        <v>17280</v>
      </c>
      <c r="M16" s="215">
        <v>8420.369999999999</v>
      </c>
      <c r="N16" s="215">
        <v>1183.5999999999999</v>
      </c>
      <c r="O16" s="215">
        <v>9603.9699999999993</v>
      </c>
      <c r="P16" s="215">
        <v>7676.03</v>
      </c>
      <c r="Q16" s="215">
        <v>0</v>
      </c>
      <c r="R16" s="215">
        <v>0</v>
      </c>
      <c r="S16" s="215">
        <v>0</v>
      </c>
      <c r="T16" s="215">
        <v>0</v>
      </c>
      <c r="U16" s="215">
        <v>0</v>
      </c>
      <c r="AC16" s="280"/>
    </row>
    <row r="17" spans="1:29" s="279" customFormat="1" ht="30" x14ac:dyDescent="0.2">
      <c r="A17" s="278" t="s">
        <v>386</v>
      </c>
      <c r="B17" s="215">
        <v>1672807.3700000008</v>
      </c>
      <c r="C17" s="215">
        <v>925150.75000000023</v>
      </c>
      <c r="D17" s="215">
        <v>682033.4600000002</v>
      </c>
      <c r="E17" s="215">
        <v>1607184.21</v>
      </c>
      <c r="F17" s="215">
        <v>65623.160000000993</v>
      </c>
      <c r="G17" s="215">
        <v>197343.43</v>
      </c>
      <c r="H17" s="215">
        <v>166987.78999999998</v>
      </c>
      <c r="I17" s="215">
        <v>25591.919999999998</v>
      </c>
      <c r="J17" s="215">
        <v>192579.71</v>
      </c>
      <c r="K17" s="215">
        <v>4763.7199999999993</v>
      </c>
      <c r="L17" s="215">
        <v>882426.00000000023</v>
      </c>
      <c r="M17" s="215">
        <v>818177.9700000002</v>
      </c>
      <c r="N17" s="215">
        <v>1038.78</v>
      </c>
      <c r="O17" s="215">
        <v>819216.75000000023</v>
      </c>
      <c r="P17" s="215">
        <v>63209.25</v>
      </c>
      <c r="Q17" s="215">
        <v>69600</v>
      </c>
      <c r="R17" s="215">
        <v>69600</v>
      </c>
      <c r="S17" s="215">
        <v>0</v>
      </c>
      <c r="T17" s="215">
        <v>69600</v>
      </c>
      <c r="U17" s="215">
        <v>0</v>
      </c>
      <c r="AC17" s="280"/>
    </row>
    <row r="18" spans="1:29" s="279" customFormat="1" ht="30" x14ac:dyDescent="0.2">
      <c r="A18" s="278" t="s">
        <v>387</v>
      </c>
      <c r="B18" s="215">
        <v>30603539.010000009</v>
      </c>
      <c r="C18" s="215">
        <v>14690054.76</v>
      </c>
      <c r="D18" s="215">
        <v>8034467.3200000022</v>
      </c>
      <c r="E18" s="215">
        <v>22724522.079999998</v>
      </c>
      <c r="F18" s="215">
        <v>7879016.9300000099</v>
      </c>
      <c r="G18" s="215">
        <v>2874626.6200000006</v>
      </c>
      <c r="H18" s="215">
        <v>1451687.14</v>
      </c>
      <c r="I18" s="215">
        <v>1048366.6399999999</v>
      </c>
      <c r="J18" s="215">
        <v>2500053.7800000007</v>
      </c>
      <c r="K18" s="215">
        <v>374572.83999999997</v>
      </c>
      <c r="L18" s="215">
        <v>136465</v>
      </c>
      <c r="M18" s="215">
        <v>64260.960000000006</v>
      </c>
      <c r="N18" s="215">
        <v>16715.12</v>
      </c>
      <c r="O18" s="215">
        <v>80976.080000000016</v>
      </c>
      <c r="P18" s="215">
        <v>55488.919999999969</v>
      </c>
      <c r="Q18" s="215">
        <v>0</v>
      </c>
      <c r="R18" s="215">
        <v>0</v>
      </c>
      <c r="S18" s="215">
        <v>0</v>
      </c>
      <c r="T18" s="215">
        <v>0</v>
      </c>
      <c r="U18" s="215">
        <v>0</v>
      </c>
      <c r="AC18" s="280"/>
    </row>
    <row r="19" spans="1:29" s="279" customFormat="1" ht="30" x14ac:dyDescent="0.2">
      <c r="A19" s="278" t="s">
        <v>388</v>
      </c>
      <c r="B19" s="215">
        <v>8988954.7700000014</v>
      </c>
      <c r="C19" s="215">
        <v>4231258.7700000005</v>
      </c>
      <c r="D19" s="215">
        <v>2330264.4300000006</v>
      </c>
      <c r="E19" s="215">
        <v>6561523.2000000002</v>
      </c>
      <c r="F19" s="215">
        <v>2427431.5700000017</v>
      </c>
      <c r="G19" s="215">
        <v>164553.51999999999</v>
      </c>
      <c r="H19" s="215">
        <v>152035.51999999999</v>
      </c>
      <c r="I19" s="215">
        <v>0</v>
      </c>
      <c r="J19" s="215">
        <v>152035.51999999999</v>
      </c>
      <c r="K19" s="215">
        <v>12518</v>
      </c>
      <c r="L19" s="215">
        <v>641266.00000000023</v>
      </c>
      <c r="M19" s="215">
        <v>633671.00000000023</v>
      </c>
      <c r="N19" s="215">
        <v>798</v>
      </c>
      <c r="O19" s="215">
        <v>634469.00000000023</v>
      </c>
      <c r="P19" s="215">
        <v>6797</v>
      </c>
      <c r="Q19" s="215">
        <v>0</v>
      </c>
      <c r="R19" s="215">
        <v>0</v>
      </c>
      <c r="S19" s="215">
        <v>0</v>
      </c>
      <c r="T19" s="215">
        <v>0</v>
      </c>
      <c r="U19" s="215">
        <v>0</v>
      </c>
      <c r="AC19" s="280"/>
    </row>
    <row r="20" spans="1:29" s="279" customFormat="1" x14ac:dyDescent="0.2">
      <c r="A20" s="278" t="s">
        <v>389</v>
      </c>
      <c r="B20" s="215">
        <v>18250940.370000008</v>
      </c>
      <c r="C20" s="215">
        <v>7216615.9200000009</v>
      </c>
      <c r="D20" s="215">
        <v>9052840.7500000019</v>
      </c>
      <c r="E20" s="215">
        <v>16269456.67</v>
      </c>
      <c r="F20" s="215">
        <v>1981483.70000001</v>
      </c>
      <c r="G20" s="215">
        <v>288597.65000000008</v>
      </c>
      <c r="H20" s="215">
        <v>169061.16999999998</v>
      </c>
      <c r="I20" s="215">
        <v>59123.329999999994</v>
      </c>
      <c r="J20" s="215">
        <v>228184.5</v>
      </c>
      <c r="K20" s="215">
        <v>60413.150000000096</v>
      </c>
      <c r="L20" s="215">
        <v>29368961.690000009</v>
      </c>
      <c r="M20" s="215">
        <v>13930903.329999998</v>
      </c>
      <c r="N20" s="215">
        <v>7371700.3000000007</v>
      </c>
      <c r="O20" s="215">
        <v>21302603.629999999</v>
      </c>
      <c r="P20" s="215">
        <v>8066358.0600000098</v>
      </c>
      <c r="Q20" s="215">
        <v>167339.97999999998</v>
      </c>
      <c r="R20" s="215">
        <v>167339.97999999998</v>
      </c>
      <c r="S20" s="215">
        <v>0</v>
      </c>
      <c r="T20" s="215">
        <v>167339.97999999998</v>
      </c>
      <c r="U20" s="215">
        <v>0</v>
      </c>
      <c r="AC20" s="280"/>
    </row>
    <row r="21" spans="1:29" s="279" customFormat="1" x14ac:dyDescent="0.2">
      <c r="A21" s="278" t="s">
        <v>391</v>
      </c>
      <c r="B21" s="215">
        <v>1289593.24</v>
      </c>
      <c r="C21" s="215">
        <v>742057.5700000003</v>
      </c>
      <c r="D21" s="215">
        <v>368731.11000000004</v>
      </c>
      <c r="E21" s="215">
        <v>1110788.68</v>
      </c>
      <c r="F21" s="215">
        <v>178804.56</v>
      </c>
      <c r="G21" s="215">
        <v>7000</v>
      </c>
      <c r="H21" s="215">
        <v>0</v>
      </c>
      <c r="I21" s="215">
        <v>0</v>
      </c>
      <c r="J21" s="215">
        <v>0</v>
      </c>
      <c r="K21" s="215">
        <v>7000</v>
      </c>
      <c r="L21" s="215">
        <v>0</v>
      </c>
      <c r="M21" s="215">
        <v>0</v>
      </c>
      <c r="N21" s="215">
        <v>0</v>
      </c>
      <c r="O21" s="215">
        <v>0</v>
      </c>
      <c r="P21" s="215">
        <v>0</v>
      </c>
      <c r="Q21" s="215">
        <v>0</v>
      </c>
      <c r="R21" s="215">
        <v>0</v>
      </c>
      <c r="S21" s="215">
        <v>0</v>
      </c>
      <c r="T21" s="215">
        <v>0</v>
      </c>
      <c r="U21" s="215">
        <v>0</v>
      </c>
      <c r="AC21" s="280"/>
    </row>
    <row r="22" spans="1:29" s="279" customFormat="1" x14ac:dyDescent="0.2">
      <c r="A22" s="278" t="s">
        <v>392</v>
      </c>
      <c r="B22" s="215">
        <v>1989788.14</v>
      </c>
      <c r="C22" s="215">
        <v>1037115.5199999999</v>
      </c>
      <c r="D22" s="215">
        <v>814332.14000000025</v>
      </c>
      <c r="E22" s="215">
        <v>1851447.66</v>
      </c>
      <c r="F22" s="215">
        <v>138340.47999999998</v>
      </c>
      <c r="G22" s="215">
        <v>70502.039999999994</v>
      </c>
      <c r="H22" s="215">
        <v>36986.6</v>
      </c>
      <c r="I22" s="215">
        <v>26023.439999999999</v>
      </c>
      <c r="J22" s="215">
        <v>63010.039999999994</v>
      </c>
      <c r="K22" s="215">
        <v>7492</v>
      </c>
      <c r="L22" s="215">
        <v>5148207.5000000009</v>
      </c>
      <c r="M22" s="215">
        <v>2508445.4000000008</v>
      </c>
      <c r="N22" s="215">
        <v>2636840.3800000008</v>
      </c>
      <c r="O22" s="215">
        <v>5145285.7800000012</v>
      </c>
      <c r="P22" s="215">
        <v>2921.7199999989998</v>
      </c>
      <c r="Q22" s="215">
        <v>0</v>
      </c>
      <c r="R22" s="215">
        <v>0</v>
      </c>
      <c r="S22" s="215">
        <v>0</v>
      </c>
      <c r="T22" s="215">
        <v>0</v>
      </c>
      <c r="U22" s="215">
        <v>0</v>
      </c>
      <c r="AC22" s="280"/>
    </row>
    <row r="23" spans="1:29" s="279" customFormat="1" x14ac:dyDescent="0.2">
      <c r="A23" s="278" t="s">
        <v>393</v>
      </c>
      <c r="B23" s="215">
        <v>1139085.0599999998</v>
      </c>
      <c r="C23" s="215">
        <v>602595.51000000024</v>
      </c>
      <c r="D23" s="215">
        <v>445589.58000000007</v>
      </c>
      <c r="E23" s="215">
        <v>1048185.09</v>
      </c>
      <c r="F23" s="215">
        <v>90899.969999999987</v>
      </c>
      <c r="G23" s="215">
        <v>0</v>
      </c>
      <c r="H23" s="215">
        <v>0</v>
      </c>
      <c r="I23" s="215">
        <v>0</v>
      </c>
      <c r="J23" s="215">
        <v>0</v>
      </c>
      <c r="K23" s="215">
        <v>0</v>
      </c>
      <c r="L23" s="215">
        <v>0</v>
      </c>
      <c r="M23" s="215">
        <v>0</v>
      </c>
      <c r="N23" s="215">
        <v>0</v>
      </c>
      <c r="O23" s="215">
        <v>0</v>
      </c>
      <c r="P23" s="215">
        <v>0</v>
      </c>
      <c r="Q23" s="215">
        <v>0</v>
      </c>
      <c r="R23" s="215">
        <v>0</v>
      </c>
      <c r="S23" s="215">
        <v>0</v>
      </c>
      <c r="T23" s="215">
        <v>0</v>
      </c>
      <c r="U23" s="215">
        <v>0</v>
      </c>
      <c r="AC23" s="280"/>
    </row>
    <row r="24" spans="1:29" s="279" customFormat="1" x14ac:dyDescent="0.2">
      <c r="A24" s="278" t="s">
        <v>394</v>
      </c>
      <c r="B24" s="215">
        <v>1129690.42</v>
      </c>
      <c r="C24" s="215">
        <v>762044.7100000002</v>
      </c>
      <c r="D24" s="215">
        <v>285263.06000000017</v>
      </c>
      <c r="E24" s="215">
        <v>1047307.7699999999</v>
      </c>
      <c r="F24" s="215">
        <v>82382.649999999994</v>
      </c>
      <c r="G24" s="215">
        <v>37868.079999999994</v>
      </c>
      <c r="H24" s="215">
        <v>23967.919999999998</v>
      </c>
      <c r="I24" s="215">
        <v>9186.0399999999991</v>
      </c>
      <c r="J24" s="215">
        <v>33153.96</v>
      </c>
      <c r="K24" s="215">
        <v>4714.12</v>
      </c>
      <c r="L24" s="215">
        <v>0</v>
      </c>
      <c r="M24" s="215">
        <v>0</v>
      </c>
      <c r="N24" s="215">
        <v>0</v>
      </c>
      <c r="O24" s="215">
        <v>0</v>
      </c>
      <c r="P24" s="215">
        <v>0</v>
      </c>
      <c r="Q24" s="215">
        <v>0</v>
      </c>
      <c r="R24" s="215">
        <v>0</v>
      </c>
      <c r="S24" s="215">
        <v>0</v>
      </c>
      <c r="T24" s="215">
        <v>0</v>
      </c>
      <c r="U24" s="215">
        <v>0</v>
      </c>
      <c r="AC24" s="280"/>
    </row>
    <row r="25" spans="1:29" s="279" customFormat="1" ht="30" x14ac:dyDescent="0.2">
      <c r="A25" s="278" t="s">
        <v>395</v>
      </c>
      <c r="B25" s="215">
        <v>2832511.0700000008</v>
      </c>
      <c r="C25" s="215">
        <v>1508190.0699999998</v>
      </c>
      <c r="D25" s="215">
        <v>830466.78000000026</v>
      </c>
      <c r="E25" s="215">
        <v>2338656.8500000006</v>
      </c>
      <c r="F25" s="215">
        <v>493854.22</v>
      </c>
      <c r="G25" s="215">
        <v>22166.839999999997</v>
      </c>
      <c r="H25" s="215">
        <v>0</v>
      </c>
      <c r="I25" s="215">
        <v>17166.839999999997</v>
      </c>
      <c r="J25" s="215">
        <v>17166.839999999997</v>
      </c>
      <c r="K25" s="215">
        <v>5000</v>
      </c>
      <c r="L25" s="215">
        <v>2552</v>
      </c>
      <c r="M25" s="215">
        <v>2552</v>
      </c>
      <c r="N25" s="215">
        <v>0</v>
      </c>
      <c r="O25" s="215">
        <v>2552</v>
      </c>
      <c r="P25" s="215">
        <v>0</v>
      </c>
      <c r="Q25" s="215">
        <v>0</v>
      </c>
      <c r="R25" s="215">
        <v>0</v>
      </c>
      <c r="S25" s="215">
        <v>0</v>
      </c>
      <c r="T25" s="215">
        <v>0</v>
      </c>
      <c r="U25" s="215">
        <v>0</v>
      </c>
      <c r="AC25" s="280"/>
    </row>
    <row r="26" spans="1:29" s="279" customFormat="1" x14ac:dyDescent="0.2">
      <c r="A26" s="278" t="s">
        <v>396</v>
      </c>
      <c r="B26" s="215">
        <v>544145.92000000027</v>
      </c>
      <c r="C26" s="215">
        <v>301566.12000000005</v>
      </c>
      <c r="D26" s="215">
        <v>142960.97999999998</v>
      </c>
      <c r="E26" s="215">
        <v>444527.10000000009</v>
      </c>
      <c r="F26" s="215">
        <v>99618.820000000196</v>
      </c>
      <c r="G26" s="215">
        <v>0</v>
      </c>
      <c r="H26" s="215">
        <v>0</v>
      </c>
      <c r="I26" s="215">
        <v>0</v>
      </c>
      <c r="J26" s="215">
        <v>0</v>
      </c>
      <c r="K26" s="215">
        <v>0</v>
      </c>
      <c r="L26" s="215">
        <v>0</v>
      </c>
      <c r="M26" s="215">
        <v>0</v>
      </c>
      <c r="N26" s="215">
        <v>0</v>
      </c>
      <c r="O26" s="215">
        <v>0</v>
      </c>
      <c r="P26" s="215">
        <v>0</v>
      </c>
      <c r="Q26" s="215">
        <v>1601000</v>
      </c>
      <c r="R26" s="215">
        <v>1268093.0999999999</v>
      </c>
      <c r="S26" s="215">
        <v>0</v>
      </c>
      <c r="T26" s="215">
        <v>1268093.0999999999</v>
      </c>
      <c r="U26" s="215">
        <v>332906.89999999997</v>
      </c>
      <c r="AC26" s="280"/>
    </row>
    <row r="27" spans="1:29" s="279" customFormat="1" x14ac:dyDescent="0.2">
      <c r="A27" s="278" t="s">
        <v>397</v>
      </c>
      <c r="B27" s="215">
        <v>13417570.829999998</v>
      </c>
      <c r="C27" s="215">
        <v>6894193.6200000001</v>
      </c>
      <c r="D27" s="215">
        <v>3953457.540000001</v>
      </c>
      <c r="E27" s="215">
        <v>10847651.159999998</v>
      </c>
      <c r="F27" s="215">
        <v>2569919.67</v>
      </c>
      <c r="G27" s="215">
        <v>203157.87999999998</v>
      </c>
      <c r="H27" s="215">
        <v>158714.87999999998</v>
      </c>
      <c r="I27" s="215">
        <v>6416</v>
      </c>
      <c r="J27" s="215">
        <v>165130.87999999998</v>
      </c>
      <c r="K27" s="215">
        <v>38027</v>
      </c>
      <c r="L27" s="215">
        <v>935154.00000000023</v>
      </c>
      <c r="M27" s="215">
        <v>929114.00000000023</v>
      </c>
      <c r="N27" s="215">
        <v>4031</v>
      </c>
      <c r="O27" s="215">
        <v>933145.00000000023</v>
      </c>
      <c r="P27" s="215">
        <v>2009</v>
      </c>
      <c r="Q27" s="215">
        <v>34000</v>
      </c>
      <c r="R27" s="215">
        <v>33999.969999999994</v>
      </c>
      <c r="S27" s="215">
        <v>0</v>
      </c>
      <c r="T27" s="215">
        <v>33999.969999999994</v>
      </c>
      <c r="U27" s="215">
        <v>0.03</v>
      </c>
      <c r="AC27" s="280"/>
    </row>
    <row r="28" spans="1:29" s="210" customFormat="1" ht="15.75" x14ac:dyDescent="0.25">
      <c r="A28" s="281" t="s">
        <v>5</v>
      </c>
      <c r="B28" s="212">
        <f>SUM(B11:B27)</f>
        <v>128666731.21000001</v>
      </c>
      <c r="C28" s="212">
        <f t="shared" ref="C28:U28" si="0">SUM(C11:C27)</f>
        <v>62425043.93</v>
      </c>
      <c r="D28" s="212">
        <f t="shared" si="0"/>
        <v>43013110.130000003</v>
      </c>
      <c r="E28" s="212">
        <f t="shared" si="0"/>
        <v>105438154.05999999</v>
      </c>
      <c r="F28" s="212">
        <f t="shared" si="0"/>
        <v>23228577.150000013</v>
      </c>
      <c r="G28" s="212">
        <f t="shared" si="0"/>
        <v>5105760.42</v>
      </c>
      <c r="H28" s="212">
        <f t="shared" si="0"/>
        <v>2901872.55</v>
      </c>
      <c r="I28" s="212">
        <f t="shared" si="0"/>
        <v>1451653.4</v>
      </c>
      <c r="J28" s="212">
        <f t="shared" si="0"/>
        <v>4353525.9500000011</v>
      </c>
      <c r="K28" s="212">
        <f t="shared" si="0"/>
        <v>752234.47000000032</v>
      </c>
      <c r="L28" s="212">
        <f t="shared" si="0"/>
        <v>42088826.660000011</v>
      </c>
      <c r="M28" s="212">
        <f t="shared" si="0"/>
        <v>22598045.810000002</v>
      </c>
      <c r="N28" s="212">
        <f t="shared" si="0"/>
        <v>10633944.990000002</v>
      </c>
      <c r="O28" s="212">
        <f t="shared" si="0"/>
        <v>33231990.800000001</v>
      </c>
      <c r="P28" s="212">
        <f t="shared" si="0"/>
        <v>8856835.8600000087</v>
      </c>
      <c r="Q28" s="212">
        <f t="shared" si="0"/>
        <v>2083009.06</v>
      </c>
      <c r="R28" s="212">
        <f t="shared" si="0"/>
        <v>1711402.1099999999</v>
      </c>
      <c r="S28" s="212">
        <f t="shared" si="0"/>
        <v>22700.019999999997</v>
      </c>
      <c r="T28" s="212">
        <f t="shared" si="0"/>
        <v>1734102.1299999997</v>
      </c>
      <c r="U28" s="212">
        <f t="shared" si="0"/>
        <v>348906.93</v>
      </c>
      <c r="AC28" s="211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" right="0.11811023622047245" top="0.74803149606299213" bottom="0.74803149606299213" header="0.31496062992125984" footer="0.31496062992125984"/>
  <pageSetup scale="30" orientation="landscape" r:id="rId1"/>
  <headerFooter>
    <oddHeader>&amp;RANEXO 2.2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FF0000"/>
  </sheetPr>
  <dimension ref="A2:AU16"/>
  <sheetViews>
    <sheetView view="pageBreakPreview" zoomScale="85" zoomScaleNormal="100" zoomScaleSheetLayoutView="85" workbookViewId="0">
      <selection activeCell="H36" sqref="H36"/>
    </sheetView>
  </sheetViews>
  <sheetFormatPr baseColWidth="10" defaultRowHeight="12.75" x14ac:dyDescent="0.2"/>
  <cols>
    <col min="1" max="1" width="37.42578125" customWidth="1"/>
    <col min="2" max="21" width="16.8554687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479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79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80"/>
    </row>
    <row r="8" spans="1:47" s="279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80"/>
    </row>
    <row r="9" spans="1:47" s="279" customFormat="1" ht="31.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80"/>
    </row>
    <row r="10" spans="1:47" s="279" customFormat="1" ht="15" x14ac:dyDescent="0.2">
      <c r="A10" s="278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AU10" s="280"/>
    </row>
    <row r="11" spans="1:47" s="279" customFormat="1" ht="15" x14ac:dyDescent="0.2">
      <c r="A11" s="278" t="s">
        <v>77</v>
      </c>
      <c r="B11" s="215">
        <v>0</v>
      </c>
      <c r="C11" s="215">
        <v>0</v>
      </c>
      <c r="D11" s="215">
        <v>0</v>
      </c>
      <c r="E11" s="215">
        <v>0</v>
      </c>
      <c r="F11" s="215">
        <v>0</v>
      </c>
      <c r="G11" s="215">
        <v>0</v>
      </c>
      <c r="H11" s="215">
        <v>0</v>
      </c>
      <c r="I11" s="215">
        <v>0</v>
      </c>
      <c r="J11" s="215">
        <v>0</v>
      </c>
      <c r="K11" s="215">
        <v>0</v>
      </c>
      <c r="L11" s="215">
        <v>4876820.8200000012</v>
      </c>
      <c r="M11" s="215">
        <v>2233277.0000000009</v>
      </c>
      <c r="N11" s="215">
        <v>1229822</v>
      </c>
      <c r="O11" s="215">
        <v>3463099.0000000009</v>
      </c>
      <c r="P11" s="215">
        <v>1413721.820000001</v>
      </c>
      <c r="Q11" s="215">
        <v>0</v>
      </c>
      <c r="R11" s="215">
        <v>0</v>
      </c>
      <c r="S11" s="215">
        <v>0</v>
      </c>
      <c r="T11" s="215">
        <v>0</v>
      </c>
      <c r="U11" s="215">
        <v>0</v>
      </c>
      <c r="AU11" s="280"/>
    </row>
    <row r="12" spans="1:47" s="279" customFormat="1" ht="30" x14ac:dyDescent="0.2">
      <c r="A12" s="278" t="s">
        <v>384</v>
      </c>
      <c r="B12" s="215">
        <v>0</v>
      </c>
      <c r="C12" s="215">
        <v>0</v>
      </c>
      <c r="D12" s="215">
        <v>0</v>
      </c>
      <c r="E12" s="215">
        <v>0</v>
      </c>
      <c r="F12" s="215">
        <v>0</v>
      </c>
      <c r="G12" s="215">
        <v>0</v>
      </c>
      <c r="H12" s="215">
        <v>0</v>
      </c>
      <c r="I12" s="215">
        <v>0</v>
      </c>
      <c r="J12" s="215">
        <v>0</v>
      </c>
      <c r="K12" s="215">
        <v>0</v>
      </c>
      <c r="L12" s="215">
        <v>0</v>
      </c>
      <c r="M12" s="215">
        <v>0</v>
      </c>
      <c r="N12" s="215">
        <v>0</v>
      </c>
      <c r="O12" s="215">
        <v>0</v>
      </c>
      <c r="P12" s="215">
        <v>0</v>
      </c>
      <c r="Q12" s="215">
        <v>0</v>
      </c>
      <c r="R12" s="215">
        <v>0</v>
      </c>
      <c r="S12" s="215">
        <v>0</v>
      </c>
      <c r="T12" s="215">
        <v>0</v>
      </c>
      <c r="U12" s="215">
        <v>0</v>
      </c>
      <c r="AU12" s="280"/>
    </row>
    <row r="13" spans="1:47" s="279" customFormat="1" ht="30" x14ac:dyDescent="0.2">
      <c r="A13" s="278" t="s">
        <v>389</v>
      </c>
      <c r="B13" s="215">
        <v>440000.00000000006</v>
      </c>
      <c r="C13" s="215">
        <v>0</v>
      </c>
      <c r="D13" s="215">
        <v>440000.00000000017</v>
      </c>
      <c r="E13" s="215">
        <v>440000.00000000006</v>
      </c>
      <c r="F13" s="215">
        <v>0</v>
      </c>
      <c r="G13" s="215">
        <v>0</v>
      </c>
      <c r="H13" s="215">
        <v>0</v>
      </c>
      <c r="I13" s="215">
        <v>0</v>
      </c>
      <c r="J13" s="215">
        <v>0</v>
      </c>
      <c r="K13" s="215">
        <v>0</v>
      </c>
      <c r="L13" s="215">
        <v>0</v>
      </c>
      <c r="M13" s="215">
        <v>0</v>
      </c>
      <c r="N13" s="215">
        <v>0</v>
      </c>
      <c r="O13" s="215">
        <v>0</v>
      </c>
      <c r="P13" s="215">
        <v>0</v>
      </c>
      <c r="Q13" s="215">
        <v>0</v>
      </c>
      <c r="R13" s="215">
        <v>0</v>
      </c>
      <c r="S13" s="215">
        <v>0</v>
      </c>
      <c r="T13" s="215">
        <v>0</v>
      </c>
      <c r="U13" s="215">
        <v>0</v>
      </c>
      <c r="AU13" s="280"/>
    </row>
    <row r="14" spans="1:47" s="279" customFormat="1" ht="15" x14ac:dyDescent="0.2">
      <c r="A14" s="278" t="s">
        <v>391</v>
      </c>
      <c r="B14" s="215">
        <v>557448.16000000027</v>
      </c>
      <c r="C14" s="215">
        <v>250119.46000000008</v>
      </c>
      <c r="D14" s="215">
        <v>125591.26</v>
      </c>
      <c r="E14" s="215">
        <v>375710.72000000009</v>
      </c>
      <c r="F14" s="215">
        <v>181737.44000000018</v>
      </c>
      <c r="G14" s="215">
        <v>208792.53999999998</v>
      </c>
      <c r="H14" s="215">
        <v>96669.299999999988</v>
      </c>
      <c r="I14" s="215">
        <v>46046.35</v>
      </c>
      <c r="J14" s="215">
        <v>142715.65</v>
      </c>
      <c r="K14" s="215">
        <v>66076.89</v>
      </c>
      <c r="L14" s="215">
        <v>4483.8999999999996</v>
      </c>
      <c r="M14" s="215">
        <v>2794</v>
      </c>
      <c r="N14" s="215">
        <v>798</v>
      </c>
      <c r="O14" s="215">
        <v>3592</v>
      </c>
      <c r="P14" s="215">
        <v>891.9</v>
      </c>
      <c r="Q14" s="215">
        <v>0</v>
      </c>
      <c r="R14" s="215">
        <v>0</v>
      </c>
      <c r="S14" s="215">
        <v>0</v>
      </c>
      <c r="T14" s="215">
        <v>0</v>
      </c>
      <c r="U14" s="215">
        <v>0</v>
      </c>
      <c r="AU14" s="280"/>
    </row>
    <row r="15" spans="1:47" s="279" customFormat="1" ht="15.75" x14ac:dyDescent="0.25">
      <c r="A15" s="292" t="s">
        <v>5</v>
      </c>
      <c r="B15" s="216">
        <f t="shared" ref="B15:U15" si="0">SUM(B10:B14)</f>
        <v>997448.16000000038</v>
      </c>
      <c r="C15" s="216">
        <f t="shared" si="0"/>
        <v>250119.46000000008</v>
      </c>
      <c r="D15" s="216">
        <f t="shared" si="0"/>
        <v>565591.26000000013</v>
      </c>
      <c r="E15" s="216">
        <f t="shared" si="0"/>
        <v>815710.7200000002</v>
      </c>
      <c r="F15" s="216">
        <f t="shared" si="0"/>
        <v>181737.44000000018</v>
      </c>
      <c r="G15" s="216">
        <f t="shared" si="0"/>
        <v>208792.53999999998</v>
      </c>
      <c r="H15" s="216">
        <f t="shared" si="0"/>
        <v>96669.299999999988</v>
      </c>
      <c r="I15" s="216">
        <f t="shared" si="0"/>
        <v>46046.35</v>
      </c>
      <c r="J15" s="216">
        <f t="shared" si="0"/>
        <v>142715.65</v>
      </c>
      <c r="K15" s="216">
        <f t="shared" si="0"/>
        <v>66076.89</v>
      </c>
      <c r="L15" s="216">
        <f t="shared" si="0"/>
        <v>4881304.7200000016</v>
      </c>
      <c r="M15" s="216">
        <f t="shared" si="0"/>
        <v>2236071.0000000009</v>
      </c>
      <c r="N15" s="216">
        <f t="shared" si="0"/>
        <v>1230620</v>
      </c>
      <c r="O15" s="216">
        <f t="shared" si="0"/>
        <v>3466691.0000000009</v>
      </c>
      <c r="P15" s="216">
        <f t="shared" si="0"/>
        <v>1414613.7200000009</v>
      </c>
      <c r="Q15" s="216">
        <f t="shared" si="0"/>
        <v>0</v>
      </c>
      <c r="R15" s="216">
        <f t="shared" si="0"/>
        <v>0</v>
      </c>
      <c r="S15" s="216">
        <f t="shared" si="0"/>
        <v>0</v>
      </c>
      <c r="T15" s="216">
        <f t="shared" si="0"/>
        <v>0</v>
      </c>
      <c r="U15" s="216">
        <f t="shared" si="0"/>
        <v>0</v>
      </c>
      <c r="AU15" s="280"/>
    </row>
    <row r="16" spans="1:47" s="279" customFormat="1" ht="15" x14ac:dyDescent="0.2"/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6" orientation="landscape" r:id="rId1"/>
  <headerFooter>
    <oddHeader xml:space="preserve">&amp;RANEXO 2.29
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0000"/>
  </sheetPr>
  <dimension ref="A2:AU13"/>
  <sheetViews>
    <sheetView view="pageBreakPreview" zoomScale="70" zoomScaleNormal="100" zoomScaleSheetLayoutView="70" workbookViewId="0">
      <selection activeCell="M41" sqref="M41"/>
    </sheetView>
  </sheetViews>
  <sheetFormatPr baseColWidth="10" defaultRowHeight="12.75" x14ac:dyDescent="0.2"/>
  <cols>
    <col min="1" max="1" width="37.28515625" customWidth="1"/>
    <col min="2" max="21" width="16.28515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531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79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80"/>
    </row>
    <row r="8" spans="1:47" s="279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80"/>
    </row>
    <row r="9" spans="1:47" s="279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80"/>
    </row>
    <row r="10" spans="1:47" s="279" customFormat="1" ht="15" x14ac:dyDescent="0.2">
      <c r="A10" s="278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AU10" s="280"/>
    </row>
    <row r="11" spans="1:47" s="279" customFormat="1" ht="30" x14ac:dyDescent="0.2">
      <c r="A11" s="278" t="s">
        <v>384</v>
      </c>
      <c r="B11" s="215">
        <v>0</v>
      </c>
      <c r="C11" s="215">
        <v>0</v>
      </c>
      <c r="D11" s="215">
        <v>0</v>
      </c>
      <c r="E11" s="215">
        <v>0</v>
      </c>
      <c r="F11" s="215">
        <v>0</v>
      </c>
      <c r="G11" s="215">
        <v>0</v>
      </c>
      <c r="H11" s="215">
        <v>0</v>
      </c>
      <c r="I11" s="215">
        <v>0</v>
      </c>
      <c r="J11" s="215">
        <v>0</v>
      </c>
      <c r="K11" s="215">
        <v>0</v>
      </c>
      <c r="L11" s="215">
        <v>0</v>
      </c>
      <c r="M11" s="215">
        <v>0</v>
      </c>
      <c r="N11" s="215">
        <v>0</v>
      </c>
      <c r="O11" s="215">
        <v>0</v>
      </c>
      <c r="P11" s="215">
        <v>0</v>
      </c>
      <c r="Q11" s="215">
        <v>0</v>
      </c>
      <c r="R11" s="215">
        <v>0</v>
      </c>
      <c r="S11" s="215">
        <v>0</v>
      </c>
      <c r="T11" s="215">
        <v>0</v>
      </c>
      <c r="U11" s="215">
        <v>0</v>
      </c>
      <c r="AU11" s="280"/>
    </row>
    <row r="12" spans="1:47" s="279" customFormat="1" ht="15" x14ac:dyDescent="0.2">
      <c r="A12" s="278" t="s">
        <v>391</v>
      </c>
      <c r="B12" s="215">
        <v>0</v>
      </c>
      <c r="C12" s="215">
        <v>0</v>
      </c>
      <c r="D12" s="215">
        <v>0</v>
      </c>
      <c r="E12" s="215">
        <v>0</v>
      </c>
      <c r="F12" s="215">
        <v>0</v>
      </c>
      <c r="G12" s="215">
        <v>128545.67</v>
      </c>
      <c r="H12" s="215">
        <v>128545.67</v>
      </c>
      <c r="I12" s="215">
        <v>0</v>
      </c>
      <c r="J12" s="215">
        <v>128545.67</v>
      </c>
      <c r="K12" s="215">
        <v>0</v>
      </c>
      <c r="L12" s="215">
        <v>55568.160000000003</v>
      </c>
      <c r="M12" s="215">
        <v>55568.160000000003</v>
      </c>
      <c r="N12" s="215">
        <v>0</v>
      </c>
      <c r="O12" s="215">
        <v>55568.160000000003</v>
      </c>
      <c r="P12" s="215">
        <v>0</v>
      </c>
      <c r="Q12" s="215">
        <v>0</v>
      </c>
      <c r="R12" s="215">
        <v>0</v>
      </c>
      <c r="S12" s="215">
        <v>0</v>
      </c>
      <c r="T12" s="215">
        <v>0</v>
      </c>
      <c r="U12" s="215">
        <v>0</v>
      </c>
      <c r="AU12" s="280"/>
    </row>
    <row r="13" spans="1:47" s="279" customFormat="1" ht="15.75" x14ac:dyDescent="0.25">
      <c r="A13" s="292" t="s">
        <v>5</v>
      </c>
      <c r="B13" s="216">
        <f>SUM(B10:B12)</f>
        <v>0</v>
      </c>
      <c r="C13" s="216">
        <f t="shared" ref="C13:U13" si="0">SUM(C10:C12)</f>
        <v>0</v>
      </c>
      <c r="D13" s="216">
        <f t="shared" si="0"/>
        <v>0</v>
      </c>
      <c r="E13" s="216">
        <f t="shared" si="0"/>
        <v>0</v>
      </c>
      <c r="F13" s="216">
        <f t="shared" si="0"/>
        <v>0</v>
      </c>
      <c r="G13" s="216">
        <f t="shared" si="0"/>
        <v>128545.67</v>
      </c>
      <c r="H13" s="216">
        <f t="shared" si="0"/>
        <v>128545.67</v>
      </c>
      <c r="I13" s="216">
        <f t="shared" si="0"/>
        <v>0</v>
      </c>
      <c r="J13" s="216">
        <f t="shared" si="0"/>
        <v>128545.67</v>
      </c>
      <c r="K13" s="216">
        <f t="shared" si="0"/>
        <v>0</v>
      </c>
      <c r="L13" s="216">
        <f t="shared" si="0"/>
        <v>55568.160000000003</v>
      </c>
      <c r="M13" s="216">
        <f t="shared" si="0"/>
        <v>55568.160000000003</v>
      </c>
      <c r="N13" s="216">
        <f t="shared" si="0"/>
        <v>0</v>
      </c>
      <c r="O13" s="216">
        <f t="shared" si="0"/>
        <v>55568.160000000003</v>
      </c>
      <c r="P13" s="216">
        <f t="shared" si="0"/>
        <v>0</v>
      </c>
      <c r="Q13" s="216">
        <f t="shared" si="0"/>
        <v>0</v>
      </c>
      <c r="R13" s="216">
        <f t="shared" si="0"/>
        <v>0</v>
      </c>
      <c r="S13" s="216">
        <f t="shared" si="0"/>
        <v>0</v>
      </c>
      <c r="T13" s="216">
        <f t="shared" si="0"/>
        <v>0</v>
      </c>
      <c r="U13" s="216">
        <f t="shared" si="0"/>
        <v>0</v>
      </c>
      <c r="AU13" s="28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8" orientation="landscape" r:id="rId1"/>
  <headerFooter>
    <oddHeader xml:space="preserve">&amp;RANEXO 2.30
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AF796-8825-4CF9-80D5-A5FE598D06F4}">
  <sheetPr>
    <tabColor rgb="FFFF0000"/>
  </sheetPr>
  <dimension ref="A2:AU22"/>
  <sheetViews>
    <sheetView view="pageBreakPreview" zoomScale="70" zoomScaleNormal="100" zoomScaleSheetLayoutView="70" workbookViewId="0">
      <selection activeCell="B26" sqref="B26"/>
    </sheetView>
  </sheetViews>
  <sheetFormatPr baseColWidth="10" defaultRowHeight="12.75" x14ac:dyDescent="0.2"/>
  <cols>
    <col min="1" max="1" width="37.28515625" customWidth="1"/>
    <col min="2" max="21" width="16.28515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1404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79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80"/>
    </row>
    <row r="8" spans="1:47" s="279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80"/>
    </row>
    <row r="9" spans="1:47" s="279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80"/>
    </row>
    <row r="10" spans="1:47" s="279" customFormat="1" ht="15" x14ac:dyDescent="0.2">
      <c r="A10" s="278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AU10" s="280"/>
    </row>
    <row r="11" spans="1:47" s="279" customFormat="1" ht="15" x14ac:dyDescent="0.2">
      <c r="A11" s="278" t="s">
        <v>382</v>
      </c>
      <c r="B11" s="215">
        <v>0</v>
      </c>
      <c r="C11" s="215">
        <v>0</v>
      </c>
      <c r="D11" s="215">
        <v>0</v>
      </c>
      <c r="E11" s="215">
        <v>0</v>
      </c>
      <c r="F11" s="215">
        <v>0</v>
      </c>
      <c r="G11" s="215">
        <v>156345</v>
      </c>
      <c r="H11" s="215">
        <v>0</v>
      </c>
      <c r="I11" s="215">
        <v>156345</v>
      </c>
      <c r="J11" s="215">
        <v>156345</v>
      </c>
      <c r="K11" s="215">
        <v>0</v>
      </c>
      <c r="L11" s="215">
        <v>0</v>
      </c>
      <c r="M11" s="215">
        <v>0</v>
      </c>
      <c r="N11" s="215">
        <v>0</v>
      </c>
      <c r="O11" s="215">
        <v>0</v>
      </c>
      <c r="P11" s="215">
        <v>0</v>
      </c>
      <c r="Q11" s="215">
        <v>0</v>
      </c>
      <c r="R11" s="215">
        <v>0</v>
      </c>
      <c r="S11" s="215">
        <v>0</v>
      </c>
      <c r="T11" s="215">
        <v>0</v>
      </c>
      <c r="U11" s="215">
        <v>0</v>
      </c>
      <c r="AU11" s="280"/>
    </row>
    <row r="12" spans="1:47" s="279" customFormat="1" ht="15" x14ac:dyDescent="0.2">
      <c r="A12" s="278" t="s">
        <v>77</v>
      </c>
      <c r="B12" s="215">
        <v>0</v>
      </c>
      <c r="C12" s="215">
        <v>0</v>
      </c>
      <c r="D12" s="215">
        <v>0</v>
      </c>
      <c r="E12" s="215">
        <v>0</v>
      </c>
      <c r="F12" s="215">
        <v>0</v>
      </c>
      <c r="G12" s="215">
        <v>88558.5</v>
      </c>
      <c r="H12" s="215">
        <v>0</v>
      </c>
      <c r="I12" s="215">
        <v>88558.5</v>
      </c>
      <c r="J12" s="215">
        <v>88558.5</v>
      </c>
      <c r="K12" s="215">
        <v>0</v>
      </c>
      <c r="L12" s="215">
        <v>0</v>
      </c>
      <c r="M12" s="215">
        <v>0</v>
      </c>
      <c r="N12" s="215">
        <v>0</v>
      </c>
      <c r="O12" s="215">
        <v>0</v>
      </c>
      <c r="P12" s="215">
        <v>0</v>
      </c>
      <c r="Q12" s="215">
        <v>0</v>
      </c>
      <c r="R12" s="215">
        <v>0</v>
      </c>
      <c r="S12" s="215">
        <v>0</v>
      </c>
      <c r="T12" s="215">
        <v>0</v>
      </c>
      <c r="U12" s="215">
        <v>0</v>
      </c>
      <c r="AU12" s="280"/>
    </row>
    <row r="13" spans="1:47" s="279" customFormat="1" ht="30" x14ac:dyDescent="0.2">
      <c r="A13" s="278" t="s">
        <v>384</v>
      </c>
      <c r="B13" s="215">
        <v>0</v>
      </c>
      <c r="C13" s="215">
        <v>0</v>
      </c>
      <c r="D13" s="215">
        <v>0</v>
      </c>
      <c r="E13" s="215">
        <v>0</v>
      </c>
      <c r="F13" s="215">
        <v>0</v>
      </c>
      <c r="G13" s="215">
        <v>0</v>
      </c>
      <c r="H13" s="215">
        <v>0</v>
      </c>
      <c r="I13" s="215">
        <v>0</v>
      </c>
      <c r="J13" s="215">
        <v>0</v>
      </c>
      <c r="K13" s="215">
        <v>0</v>
      </c>
      <c r="L13" s="215">
        <v>0</v>
      </c>
      <c r="M13" s="215">
        <v>0</v>
      </c>
      <c r="N13" s="215">
        <v>0</v>
      </c>
      <c r="O13" s="215">
        <v>0</v>
      </c>
      <c r="P13" s="215">
        <v>0</v>
      </c>
      <c r="Q13" s="215">
        <v>0</v>
      </c>
      <c r="R13" s="215">
        <v>0</v>
      </c>
      <c r="S13" s="215">
        <v>0</v>
      </c>
      <c r="T13" s="215">
        <v>0</v>
      </c>
      <c r="U13" s="215">
        <v>0</v>
      </c>
      <c r="AU13" s="280"/>
    </row>
    <row r="14" spans="1:47" s="279" customFormat="1" ht="15" x14ac:dyDescent="0.2">
      <c r="A14" s="278" t="s">
        <v>75</v>
      </c>
      <c r="B14" s="215">
        <v>0</v>
      </c>
      <c r="C14" s="215">
        <v>0</v>
      </c>
      <c r="D14" s="215">
        <v>0</v>
      </c>
      <c r="E14" s="215">
        <v>0</v>
      </c>
      <c r="F14" s="215">
        <v>0</v>
      </c>
      <c r="G14" s="215">
        <v>88128</v>
      </c>
      <c r="H14" s="215">
        <v>0</v>
      </c>
      <c r="I14" s="215">
        <v>88128</v>
      </c>
      <c r="J14" s="215">
        <v>88128</v>
      </c>
      <c r="K14" s="215">
        <v>0</v>
      </c>
      <c r="L14" s="215">
        <v>0</v>
      </c>
      <c r="M14" s="215">
        <v>0</v>
      </c>
      <c r="N14" s="215">
        <v>0</v>
      </c>
      <c r="O14" s="215">
        <v>0</v>
      </c>
      <c r="P14" s="215">
        <v>0</v>
      </c>
      <c r="Q14" s="215">
        <v>0</v>
      </c>
      <c r="R14" s="215">
        <v>0</v>
      </c>
      <c r="S14" s="215">
        <v>0</v>
      </c>
      <c r="T14" s="215">
        <v>0</v>
      </c>
      <c r="U14" s="215">
        <v>0</v>
      </c>
      <c r="AU14" s="280"/>
    </row>
    <row r="15" spans="1:47" s="279" customFormat="1" ht="45" x14ac:dyDescent="0.2">
      <c r="A15" s="278" t="s">
        <v>387</v>
      </c>
      <c r="B15" s="215">
        <v>0</v>
      </c>
      <c r="C15" s="215">
        <v>0</v>
      </c>
      <c r="D15" s="215">
        <v>0</v>
      </c>
      <c r="E15" s="215">
        <v>0</v>
      </c>
      <c r="F15" s="215">
        <v>0</v>
      </c>
      <c r="G15" s="215">
        <v>664539.00000000023</v>
      </c>
      <c r="H15" s="215">
        <v>0</v>
      </c>
      <c r="I15" s="215">
        <v>664539.00000000023</v>
      </c>
      <c r="J15" s="215">
        <v>664539.00000000023</v>
      </c>
      <c r="K15" s="215">
        <v>0</v>
      </c>
      <c r="L15" s="215">
        <v>0</v>
      </c>
      <c r="M15" s="215">
        <v>0</v>
      </c>
      <c r="N15" s="215">
        <v>0</v>
      </c>
      <c r="O15" s="215">
        <v>0</v>
      </c>
      <c r="P15" s="215">
        <v>0</v>
      </c>
      <c r="Q15" s="215">
        <v>0</v>
      </c>
      <c r="R15" s="215">
        <v>0</v>
      </c>
      <c r="S15" s="215">
        <v>0</v>
      </c>
      <c r="T15" s="215">
        <v>0</v>
      </c>
      <c r="U15" s="215">
        <v>0</v>
      </c>
      <c r="AU15" s="280"/>
    </row>
    <row r="16" spans="1:47" s="279" customFormat="1" ht="30" x14ac:dyDescent="0.2">
      <c r="A16" s="278" t="s">
        <v>388</v>
      </c>
      <c r="B16" s="215">
        <v>0</v>
      </c>
      <c r="C16" s="215">
        <v>0</v>
      </c>
      <c r="D16" s="215">
        <v>0</v>
      </c>
      <c r="E16" s="215">
        <v>0</v>
      </c>
      <c r="F16" s="215">
        <v>0</v>
      </c>
      <c r="G16" s="215">
        <v>138495</v>
      </c>
      <c r="H16" s="215">
        <v>0</v>
      </c>
      <c r="I16" s="215">
        <v>138495</v>
      </c>
      <c r="J16" s="215">
        <v>138495</v>
      </c>
      <c r="K16" s="215">
        <v>0</v>
      </c>
      <c r="L16" s="215">
        <v>0</v>
      </c>
      <c r="M16" s="215">
        <v>0</v>
      </c>
      <c r="N16" s="215">
        <v>0</v>
      </c>
      <c r="O16" s="215">
        <v>0</v>
      </c>
      <c r="P16" s="215">
        <v>0</v>
      </c>
      <c r="Q16" s="215">
        <v>0</v>
      </c>
      <c r="R16" s="215">
        <v>0</v>
      </c>
      <c r="S16" s="215">
        <v>0</v>
      </c>
      <c r="T16" s="215">
        <v>0</v>
      </c>
      <c r="U16" s="215">
        <v>0</v>
      </c>
      <c r="AU16" s="280"/>
    </row>
    <row r="17" spans="1:47" s="279" customFormat="1" ht="30" x14ac:dyDescent="0.2">
      <c r="A17" s="278" t="s">
        <v>390</v>
      </c>
      <c r="B17" s="215">
        <v>0</v>
      </c>
      <c r="C17" s="215">
        <v>0</v>
      </c>
      <c r="D17" s="215">
        <v>0</v>
      </c>
      <c r="E17" s="215">
        <v>0</v>
      </c>
      <c r="F17" s="215">
        <v>0</v>
      </c>
      <c r="G17" s="215">
        <v>193500</v>
      </c>
      <c r="H17" s="215">
        <v>0</v>
      </c>
      <c r="I17" s="215">
        <v>193500</v>
      </c>
      <c r="J17" s="215">
        <v>193500</v>
      </c>
      <c r="K17" s="215">
        <v>0</v>
      </c>
      <c r="L17" s="215">
        <v>0</v>
      </c>
      <c r="M17" s="215">
        <v>0</v>
      </c>
      <c r="N17" s="215">
        <v>0</v>
      </c>
      <c r="O17" s="215">
        <v>0</v>
      </c>
      <c r="P17" s="215">
        <v>0</v>
      </c>
      <c r="Q17" s="215">
        <v>0</v>
      </c>
      <c r="R17" s="215">
        <v>0</v>
      </c>
      <c r="S17" s="215">
        <v>0</v>
      </c>
      <c r="T17" s="215">
        <v>0</v>
      </c>
      <c r="U17" s="215">
        <v>0</v>
      </c>
      <c r="AU17" s="280"/>
    </row>
    <row r="18" spans="1:47" s="279" customFormat="1" ht="15" x14ac:dyDescent="0.2">
      <c r="A18" s="278" t="s">
        <v>391</v>
      </c>
      <c r="B18" s="215">
        <v>0</v>
      </c>
      <c r="C18" s="215">
        <v>0</v>
      </c>
      <c r="D18" s="215">
        <v>0</v>
      </c>
      <c r="E18" s="215">
        <v>0</v>
      </c>
      <c r="F18" s="215">
        <v>0</v>
      </c>
      <c r="G18" s="215">
        <v>11610</v>
      </c>
      <c r="H18" s="215">
        <v>0</v>
      </c>
      <c r="I18" s="215">
        <v>11610</v>
      </c>
      <c r="J18" s="215">
        <v>11610</v>
      </c>
      <c r="K18" s="215">
        <v>0</v>
      </c>
      <c r="L18" s="215">
        <v>0</v>
      </c>
      <c r="M18" s="215">
        <v>0</v>
      </c>
      <c r="N18" s="215">
        <v>0</v>
      </c>
      <c r="O18" s="215">
        <v>0</v>
      </c>
      <c r="P18" s="215">
        <v>0</v>
      </c>
      <c r="Q18" s="215">
        <v>0</v>
      </c>
      <c r="R18" s="215">
        <v>0</v>
      </c>
      <c r="S18" s="215">
        <v>0</v>
      </c>
      <c r="T18" s="215">
        <v>0</v>
      </c>
      <c r="U18" s="215">
        <v>0</v>
      </c>
      <c r="AU18" s="280"/>
    </row>
    <row r="19" spans="1:47" s="279" customFormat="1" ht="30" x14ac:dyDescent="0.2">
      <c r="A19" s="278" t="s">
        <v>392</v>
      </c>
      <c r="B19" s="215">
        <v>0</v>
      </c>
      <c r="C19" s="215">
        <v>0</v>
      </c>
      <c r="D19" s="215">
        <v>0</v>
      </c>
      <c r="E19" s="215">
        <v>0</v>
      </c>
      <c r="F19" s="215">
        <v>0</v>
      </c>
      <c r="G19" s="215">
        <v>110559</v>
      </c>
      <c r="H19" s="215">
        <v>0</v>
      </c>
      <c r="I19" s="215">
        <v>110559</v>
      </c>
      <c r="J19" s="215">
        <v>110559</v>
      </c>
      <c r="K19" s="215">
        <v>0</v>
      </c>
      <c r="L19" s="215">
        <v>0</v>
      </c>
      <c r="M19" s="215">
        <v>0</v>
      </c>
      <c r="N19" s="215">
        <v>0</v>
      </c>
      <c r="O19" s="215">
        <v>0</v>
      </c>
      <c r="P19" s="215">
        <v>0</v>
      </c>
      <c r="Q19" s="215">
        <v>0</v>
      </c>
      <c r="R19" s="215">
        <v>0</v>
      </c>
      <c r="S19" s="215">
        <v>0</v>
      </c>
      <c r="T19" s="215">
        <v>0</v>
      </c>
      <c r="U19" s="215">
        <v>0</v>
      </c>
      <c r="AU19" s="280"/>
    </row>
    <row r="20" spans="1:47" s="279" customFormat="1" ht="15" x14ac:dyDescent="0.2">
      <c r="A20" s="278" t="s">
        <v>396</v>
      </c>
      <c r="B20" s="215">
        <v>0</v>
      </c>
      <c r="C20" s="215">
        <v>0</v>
      </c>
      <c r="D20" s="215">
        <v>0</v>
      </c>
      <c r="E20" s="215">
        <v>0</v>
      </c>
      <c r="F20" s="215">
        <v>0</v>
      </c>
      <c r="G20" s="215">
        <v>62364</v>
      </c>
      <c r="H20" s="215">
        <v>0</v>
      </c>
      <c r="I20" s="215">
        <v>62364</v>
      </c>
      <c r="J20" s="215">
        <v>62364</v>
      </c>
      <c r="K20" s="215">
        <v>0</v>
      </c>
      <c r="L20" s="215">
        <v>0</v>
      </c>
      <c r="M20" s="215">
        <v>0</v>
      </c>
      <c r="N20" s="215">
        <v>0</v>
      </c>
      <c r="O20" s="215">
        <v>0</v>
      </c>
      <c r="P20" s="215">
        <v>0</v>
      </c>
      <c r="Q20" s="215">
        <v>0</v>
      </c>
      <c r="R20" s="215">
        <v>0</v>
      </c>
      <c r="S20" s="215">
        <v>0</v>
      </c>
      <c r="T20" s="215">
        <v>0</v>
      </c>
      <c r="U20" s="215">
        <v>0</v>
      </c>
      <c r="AU20" s="280"/>
    </row>
    <row r="21" spans="1:47" s="279" customFormat="1" ht="15" x14ac:dyDescent="0.2">
      <c r="A21" s="278" t="s">
        <v>397</v>
      </c>
      <c r="B21" s="215">
        <v>0</v>
      </c>
      <c r="C21" s="215">
        <v>0</v>
      </c>
      <c r="D21" s="215">
        <v>0</v>
      </c>
      <c r="E21" s="215">
        <v>0</v>
      </c>
      <c r="F21" s="215">
        <v>0</v>
      </c>
      <c r="G21" s="215">
        <v>336601.50000000017</v>
      </c>
      <c r="H21" s="215">
        <v>0</v>
      </c>
      <c r="I21" s="215">
        <v>336601.50000000017</v>
      </c>
      <c r="J21" s="215">
        <v>336601.50000000017</v>
      </c>
      <c r="K21" s="215">
        <v>0</v>
      </c>
      <c r="L21" s="215">
        <v>0</v>
      </c>
      <c r="M21" s="215">
        <v>0</v>
      </c>
      <c r="N21" s="215">
        <v>0</v>
      </c>
      <c r="O21" s="215">
        <v>0</v>
      </c>
      <c r="P21" s="215">
        <v>0</v>
      </c>
      <c r="Q21" s="215">
        <v>0</v>
      </c>
      <c r="R21" s="215">
        <v>0</v>
      </c>
      <c r="S21" s="215">
        <v>0</v>
      </c>
      <c r="T21" s="215">
        <v>0</v>
      </c>
      <c r="U21" s="215">
        <v>0</v>
      </c>
      <c r="AU21" s="280"/>
    </row>
    <row r="22" spans="1:47" s="279" customFormat="1" ht="15.75" x14ac:dyDescent="0.25">
      <c r="A22" s="292" t="s">
        <v>5</v>
      </c>
      <c r="B22" s="216">
        <f>SUM(B10:B21)</f>
        <v>0</v>
      </c>
      <c r="C22" s="216">
        <f t="shared" ref="C22:U22" si="0">SUM(C10:C21)</f>
        <v>0</v>
      </c>
      <c r="D22" s="216">
        <f t="shared" si="0"/>
        <v>0</v>
      </c>
      <c r="E22" s="216">
        <f t="shared" si="0"/>
        <v>0</v>
      </c>
      <c r="F22" s="216">
        <f t="shared" si="0"/>
        <v>0</v>
      </c>
      <c r="G22" s="216">
        <f t="shared" si="0"/>
        <v>1850700.0000000005</v>
      </c>
      <c r="H22" s="216">
        <f t="shared" si="0"/>
        <v>0</v>
      </c>
      <c r="I22" s="216">
        <f t="shared" si="0"/>
        <v>1850700.0000000005</v>
      </c>
      <c r="J22" s="216">
        <f t="shared" si="0"/>
        <v>1850700.0000000005</v>
      </c>
      <c r="K22" s="216">
        <f t="shared" si="0"/>
        <v>0</v>
      </c>
      <c r="L22" s="216">
        <f t="shared" si="0"/>
        <v>0</v>
      </c>
      <c r="M22" s="216">
        <f t="shared" si="0"/>
        <v>0</v>
      </c>
      <c r="N22" s="216">
        <f t="shared" si="0"/>
        <v>0</v>
      </c>
      <c r="O22" s="216">
        <f t="shared" si="0"/>
        <v>0</v>
      </c>
      <c r="P22" s="216">
        <f t="shared" si="0"/>
        <v>0</v>
      </c>
      <c r="Q22" s="216">
        <f t="shared" si="0"/>
        <v>0</v>
      </c>
      <c r="R22" s="216">
        <f t="shared" si="0"/>
        <v>0</v>
      </c>
      <c r="S22" s="216">
        <f t="shared" si="0"/>
        <v>0</v>
      </c>
      <c r="T22" s="216">
        <f t="shared" si="0"/>
        <v>0</v>
      </c>
      <c r="U22" s="216">
        <f t="shared" si="0"/>
        <v>0</v>
      </c>
      <c r="AU22" s="28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 xml:space="preserve">&amp;RANEXO 2.31
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FF0000"/>
  </sheetPr>
  <dimension ref="A1:AI25"/>
  <sheetViews>
    <sheetView view="pageBreakPreview" topLeftCell="A7" zoomScaleNormal="100" zoomScaleSheetLayoutView="100" workbookViewId="0">
      <selection activeCell="J27" sqref="J27"/>
    </sheetView>
  </sheetViews>
  <sheetFormatPr baseColWidth="10" defaultColWidth="11.42578125" defaultRowHeight="12.75" x14ac:dyDescent="0.2"/>
  <cols>
    <col min="1" max="1" width="10" style="17" customWidth="1"/>
    <col min="2" max="2" width="34.5703125" style="17" customWidth="1"/>
    <col min="3" max="3" width="17.7109375" style="17" customWidth="1"/>
    <col min="4" max="5" width="15.7109375" style="17" customWidth="1"/>
    <col min="6" max="6" width="17.42578125" style="17" customWidth="1"/>
    <col min="7" max="7" width="18.42578125" style="17" customWidth="1"/>
    <col min="8" max="8" width="17" style="17" customWidth="1"/>
    <col min="9" max="9" width="10" style="17" bestFit="1" customWidth="1"/>
    <col min="10" max="10" width="16.140625" style="17" customWidth="1"/>
    <col min="11" max="11" width="14.28515625" style="17" customWidth="1"/>
    <col min="12" max="16384" width="11.42578125" style="17"/>
  </cols>
  <sheetData>
    <row r="1" spans="1:35" ht="20.25" x14ac:dyDescent="0.3">
      <c r="A1" s="14"/>
      <c r="B1" s="21"/>
      <c r="C1" s="5"/>
      <c r="D1" s="5"/>
      <c r="E1" s="5"/>
      <c r="F1" s="5"/>
      <c r="G1" s="5"/>
      <c r="H1" s="5"/>
      <c r="I1" s="21"/>
    </row>
    <row r="2" spans="1:35" ht="21" customHeight="1" x14ac:dyDescent="0.3">
      <c r="A2" s="301" t="s">
        <v>1401</v>
      </c>
      <c r="B2" s="152"/>
      <c r="C2" s="152"/>
      <c r="D2" s="152"/>
      <c r="E2" s="152"/>
      <c r="F2" s="152"/>
      <c r="G2" s="152"/>
      <c r="H2" s="152"/>
      <c r="I2" s="152"/>
    </row>
    <row r="3" spans="1:35" ht="23.25" customHeight="1" x14ac:dyDescent="0.25">
      <c r="A3" s="16" t="s">
        <v>112</v>
      </c>
      <c r="B3" s="152"/>
      <c r="C3" s="152"/>
      <c r="D3" s="152"/>
      <c r="E3" s="152"/>
      <c r="F3" s="152"/>
      <c r="G3" s="152"/>
      <c r="H3" s="152"/>
      <c r="I3" s="152"/>
    </row>
    <row r="4" spans="1:35" ht="17.25" customHeight="1" x14ac:dyDescent="0.25">
      <c r="A4" s="16" t="s">
        <v>496</v>
      </c>
      <c r="B4" s="152"/>
      <c r="C4" s="152"/>
      <c r="D4" s="152"/>
      <c r="E4" s="152"/>
      <c r="F4" s="152"/>
      <c r="G4" s="152"/>
      <c r="H4" s="152"/>
      <c r="I4" s="152"/>
    </row>
    <row r="5" spans="1:35" ht="18" customHeight="1" x14ac:dyDescent="0.2">
      <c r="A5" s="302" t="s">
        <v>532</v>
      </c>
      <c r="B5" s="152"/>
      <c r="C5" s="152"/>
      <c r="D5" s="152"/>
      <c r="E5" s="152"/>
      <c r="F5" s="152"/>
      <c r="G5" s="152"/>
      <c r="H5" s="152"/>
      <c r="I5" s="152"/>
    </row>
    <row r="6" spans="1:35" ht="15" x14ac:dyDescent="0.2">
      <c r="A6" s="381" t="s">
        <v>306</v>
      </c>
      <c r="B6" s="381" t="s">
        <v>4</v>
      </c>
      <c r="C6" s="384" t="s">
        <v>351</v>
      </c>
      <c r="D6" s="387" t="s">
        <v>95</v>
      </c>
      <c r="E6" s="388"/>
      <c r="F6" s="388"/>
      <c r="G6" s="389"/>
      <c r="H6" s="384" t="s">
        <v>111</v>
      </c>
      <c r="I6" s="381" t="s">
        <v>2</v>
      </c>
    </row>
    <row r="7" spans="1:35" ht="15" x14ac:dyDescent="0.2">
      <c r="A7" s="382"/>
      <c r="B7" s="382"/>
      <c r="C7" s="385"/>
      <c r="D7" s="381" t="s">
        <v>352</v>
      </c>
      <c r="E7" s="381" t="s">
        <v>110</v>
      </c>
      <c r="F7" s="390" t="s">
        <v>101</v>
      </c>
      <c r="G7" s="391"/>
      <c r="H7" s="385"/>
      <c r="I7" s="382"/>
    </row>
    <row r="8" spans="1:35" ht="29.25" customHeight="1" x14ac:dyDescent="0.2">
      <c r="A8" s="383"/>
      <c r="B8" s="383"/>
      <c r="C8" s="386"/>
      <c r="D8" s="383"/>
      <c r="E8" s="383"/>
      <c r="F8" s="179" t="s">
        <v>39</v>
      </c>
      <c r="G8" s="179" t="s">
        <v>353</v>
      </c>
      <c r="H8" s="386"/>
      <c r="I8" s="383"/>
    </row>
    <row r="9" spans="1:35" ht="30" customHeight="1" x14ac:dyDescent="0.2">
      <c r="A9" s="153" t="s">
        <v>533</v>
      </c>
      <c r="B9" s="156" t="s">
        <v>22</v>
      </c>
      <c r="C9" s="135">
        <v>134453753.24999997</v>
      </c>
      <c r="D9" s="135">
        <v>0</v>
      </c>
      <c r="E9" s="135">
        <v>0</v>
      </c>
      <c r="F9" s="135">
        <v>16268219.619999999</v>
      </c>
      <c r="G9" s="135">
        <v>22055241.659999996</v>
      </c>
      <c r="H9" s="135">
        <v>128666731.20999999</v>
      </c>
      <c r="I9" s="154">
        <f>H9/ H20</f>
        <v>0.6835587218183673</v>
      </c>
    </row>
    <row r="10" spans="1:35" x14ac:dyDescent="0.2">
      <c r="A10" s="153" t="s">
        <v>534</v>
      </c>
      <c r="B10" s="156" t="s">
        <v>105</v>
      </c>
      <c r="C10" s="135">
        <v>8457455.0000000019</v>
      </c>
      <c r="D10" s="135">
        <v>0</v>
      </c>
      <c r="E10" s="135">
        <v>0</v>
      </c>
      <c r="F10" s="135">
        <v>4267872.4200000009</v>
      </c>
      <c r="G10" s="135">
        <v>7619567.0000000009</v>
      </c>
      <c r="H10" s="135">
        <v>5105760.4200000027</v>
      </c>
      <c r="I10" s="154">
        <f>H10/ H20</f>
        <v>2.7125015408293533E-2</v>
      </c>
    </row>
    <row r="11" spans="1:35" ht="15.75" customHeight="1" x14ac:dyDescent="0.2">
      <c r="A11" s="153" t="s">
        <v>535</v>
      </c>
      <c r="B11" s="156" t="s">
        <v>21</v>
      </c>
      <c r="C11" s="135">
        <v>40389700.000000007</v>
      </c>
      <c r="D11" s="135">
        <v>0</v>
      </c>
      <c r="E11" s="135">
        <v>0</v>
      </c>
      <c r="F11" s="135">
        <v>14725483.76</v>
      </c>
      <c r="G11" s="135">
        <v>13026357.1</v>
      </c>
      <c r="H11" s="135">
        <v>42088826.660000004</v>
      </c>
      <c r="I11" s="154">
        <f>H11/ H20</f>
        <v>0.2236023584650482</v>
      </c>
    </row>
    <row r="12" spans="1:35" s="48" customFormat="1" ht="25.5" x14ac:dyDescent="0.2">
      <c r="A12" s="153" t="s">
        <v>536</v>
      </c>
      <c r="B12" s="156" t="s">
        <v>106</v>
      </c>
      <c r="C12" s="135">
        <v>2350000.0000000009</v>
      </c>
      <c r="D12" s="135">
        <v>0</v>
      </c>
      <c r="E12" s="135">
        <v>0</v>
      </c>
      <c r="F12" s="135">
        <v>1463769.0499999998</v>
      </c>
      <c r="G12" s="135">
        <v>1730759.99</v>
      </c>
      <c r="H12" s="135">
        <v>2083009.060000001</v>
      </c>
      <c r="I12" s="154">
        <f>H12/ H20</f>
        <v>1.1066256189144696E-2</v>
      </c>
      <c r="J12" s="87"/>
      <c r="K12" s="82"/>
      <c r="L12" s="82"/>
    </row>
    <row r="13" spans="1:35" s="48" customFormat="1" ht="15" x14ac:dyDescent="0.25">
      <c r="A13" s="134" t="s">
        <v>37</v>
      </c>
      <c r="B13" s="134"/>
      <c r="C13" s="136">
        <f>SUM(C9:C12)</f>
        <v>185650908.24999997</v>
      </c>
      <c r="D13" s="136">
        <f t="shared" ref="D13:F13" si="0">SUM(D9:D12)</f>
        <v>0</v>
      </c>
      <c r="E13" s="136">
        <f t="shared" si="0"/>
        <v>0</v>
      </c>
      <c r="F13" s="136">
        <f t="shared" si="0"/>
        <v>36725344.849999994</v>
      </c>
      <c r="G13" s="136">
        <f>SUM(G9:G12)</f>
        <v>44431925.75</v>
      </c>
      <c r="H13" s="136">
        <f t="shared" ref="H13" si="1">C13+D13-E13+F13-G13</f>
        <v>177944327.34999996</v>
      </c>
      <c r="I13" s="155">
        <f>H13/ H20</f>
        <v>0.94535235188085354</v>
      </c>
      <c r="J13" s="87"/>
      <c r="K13" s="82"/>
      <c r="L13" s="82"/>
    </row>
    <row r="14" spans="1:35" s="48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100208</v>
      </c>
      <c r="G14" s="135">
        <v>243.83999999999997</v>
      </c>
      <c r="H14" s="135">
        <v>99964.159999999989</v>
      </c>
      <c r="I14" s="154">
        <f>H14/ H20</f>
        <v>5.3107258414548139E-4</v>
      </c>
      <c r="J14" s="82"/>
      <c r="K14" s="82"/>
      <c r="L14" s="82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f>H15/ H20</f>
        <v>0</v>
      </c>
      <c r="AI15" s="145"/>
    </row>
    <row r="16" spans="1:35" s="48" customFormat="1" ht="27.75" customHeight="1" x14ac:dyDescent="0.25">
      <c r="A16" s="134" t="s">
        <v>91</v>
      </c>
      <c r="B16" s="134"/>
      <c r="C16" s="136">
        <f>SUM(C14)</f>
        <v>0</v>
      </c>
      <c r="D16" s="136">
        <f t="shared" ref="D16:H16" si="2">SUM(D14)</f>
        <v>0</v>
      </c>
      <c r="E16" s="136">
        <f t="shared" si="2"/>
        <v>0</v>
      </c>
      <c r="F16" s="136">
        <f t="shared" si="2"/>
        <v>100208</v>
      </c>
      <c r="G16" s="136">
        <f t="shared" si="2"/>
        <v>243.83999999999997</v>
      </c>
      <c r="H16" s="136">
        <f t="shared" si="2"/>
        <v>99964.159999999989</v>
      </c>
      <c r="I16" s="155">
        <f>H16/ H20</f>
        <v>5.3107258414548139E-4</v>
      </c>
      <c r="J16" s="82"/>
      <c r="K16" s="82"/>
      <c r="L16" s="82"/>
    </row>
    <row r="17" spans="1:11" s="48" customFormat="1" ht="25.5" x14ac:dyDescent="0.2">
      <c r="A17" s="153" t="s">
        <v>537</v>
      </c>
      <c r="B17" s="156" t="s">
        <v>538</v>
      </c>
      <c r="C17" s="135">
        <v>4433605.6800000006</v>
      </c>
      <c r="D17" s="135">
        <v>15079342.139999999</v>
      </c>
      <c r="E17" s="135">
        <v>16933164.100000009</v>
      </c>
      <c r="F17" s="135">
        <v>23041099.109999999</v>
      </c>
      <c r="G17" s="135">
        <v>15555802.369999999</v>
      </c>
      <c r="H17" s="135">
        <v>10065080.45999999</v>
      </c>
      <c r="I17" s="154">
        <f>H17/ H20</f>
        <v>5.3472047276987927E-2</v>
      </c>
      <c r="J17" s="82"/>
    </row>
    <row r="18" spans="1:11" s="48" customFormat="1" ht="25.5" x14ac:dyDescent="0.2">
      <c r="A18" s="153" t="s">
        <v>539</v>
      </c>
      <c r="B18" s="156" t="s">
        <v>107</v>
      </c>
      <c r="C18" s="135">
        <v>0</v>
      </c>
      <c r="D18" s="135">
        <v>0</v>
      </c>
      <c r="E18" s="135">
        <v>0</v>
      </c>
      <c r="F18" s="135">
        <v>121320</v>
      </c>
      <c r="G18" s="135">
        <v>0</v>
      </c>
      <c r="H18" s="135">
        <v>121320</v>
      </c>
      <c r="I18" s="154">
        <f>H18/ H20</f>
        <v>6.4452825801296994E-4</v>
      </c>
      <c r="J18" s="82"/>
      <c r="K18" s="82"/>
    </row>
    <row r="19" spans="1:11" s="48" customFormat="1" ht="15" x14ac:dyDescent="0.25">
      <c r="A19" s="134" t="s">
        <v>7</v>
      </c>
      <c r="B19" s="134"/>
      <c r="C19" s="136">
        <f t="shared" ref="C19:H19" si="3">SUM(C17:C18)</f>
        <v>4433605.6800000006</v>
      </c>
      <c r="D19" s="136">
        <f t="shared" si="3"/>
        <v>15079342.139999999</v>
      </c>
      <c r="E19" s="136">
        <f t="shared" si="3"/>
        <v>16933164.100000009</v>
      </c>
      <c r="F19" s="136">
        <f t="shared" si="3"/>
        <v>23162419.109999999</v>
      </c>
      <c r="G19" s="136">
        <f t="shared" si="3"/>
        <v>15555802.369999999</v>
      </c>
      <c r="H19" s="136">
        <f t="shared" si="3"/>
        <v>10186400.45999999</v>
      </c>
      <c r="I19" s="155">
        <f>H19/ H20</f>
        <v>5.4116575535000898E-2</v>
      </c>
    </row>
    <row r="20" spans="1:11" s="48" customFormat="1" ht="21" x14ac:dyDescent="0.35">
      <c r="A20" s="379" t="s">
        <v>5</v>
      </c>
      <c r="B20" s="380"/>
      <c r="C20" s="136">
        <f t="shared" ref="C20:H20" si="4">SUM(C19+C16+C13)</f>
        <v>190084513.92999998</v>
      </c>
      <c r="D20" s="136">
        <f t="shared" si="4"/>
        <v>15079342.139999999</v>
      </c>
      <c r="E20" s="136">
        <f t="shared" si="4"/>
        <v>16933164.100000009</v>
      </c>
      <c r="F20" s="136">
        <f t="shared" si="4"/>
        <v>59987971.959999993</v>
      </c>
      <c r="G20" s="136">
        <f t="shared" si="4"/>
        <v>59987971.960000001</v>
      </c>
      <c r="H20" s="136">
        <f t="shared" si="4"/>
        <v>188230691.96999997</v>
      </c>
      <c r="I20" s="155">
        <f>H20/ H20</f>
        <v>1</v>
      </c>
    </row>
    <row r="21" spans="1:11" s="48" customFormat="1" x14ac:dyDescent="0.2">
      <c r="A21"/>
      <c r="B21"/>
      <c r="C21"/>
      <c r="D21"/>
      <c r="E21"/>
      <c r="F21"/>
      <c r="G21"/>
      <c r="H21"/>
      <c r="I21"/>
    </row>
    <row r="22" spans="1:11" s="48" customFormat="1" x14ac:dyDescent="0.2">
      <c r="A22"/>
      <c r="B22"/>
      <c r="C22"/>
      <c r="D22"/>
      <c r="E22"/>
      <c r="F22"/>
      <c r="G22"/>
      <c r="H22"/>
      <c r="I22"/>
    </row>
    <row r="23" spans="1:11" x14ac:dyDescent="0.2">
      <c r="C23" s="89"/>
      <c r="D23" s="89"/>
      <c r="E23" s="89"/>
      <c r="F23" s="89"/>
      <c r="G23" s="89"/>
      <c r="H23" s="172"/>
    </row>
    <row r="24" spans="1:11" x14ac:dyDescent="0.2">
      <c r="C24" s="89"/>
      <c r="D24" s="89"/>
      <c r="E24" s="89"/>
      <c r="F24" s="89"/>
      <c r="G24" s="89"/>
      <c r="H24" s="89"/>
    </row>
    <row r="25" spans="1:11" x14ac:dyDescent="0.2">
      <c r="C25" s="22"/>
    </row>
  </sheetData>
  <mergeCells count="10">
    <mergeCell ref="H6:H8"/>
    <mergeCell ref="I6:I8"/>
    <mergeCell ref="D7:D8"/>
    <mergeCell ref="E7:E8"/>
    <mergeCell ref="F7:G7"/>
    <mergeCell ref="A20:B20"/>
    <mergeCell ref="A6:A8"/>
    <mergeCell ref="B6:B8"/>
    <mergeCell ref="C6:C8"/>
    <mergeCell ref="D6:G6"/>
  </mergeCells>
  <printOptions horizontalCentered="1" verticalCentered="1"/>
  <pageMargins left="0.19685039370078741" right="0" top="0" bottom="0" header="0" footer="0"/>
  <pageSetup scale="85" orientation="landscape" r:id="rId1"/>
  <headerFooter alignWithMargins="0">
    <oddHeader>&amp;R&amp;"Arial,Negrita"&amp;16ANEXO 2.5</oddHeader>
    <oddFooter>&amp;C&amp;F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FF0000"/>
  </sheetPr>
  <dimension ref="A1:AI19"/>
  <sheetViews>
    <sheetView view="pageBreakPreview" zoomScaleNormal="100" zoomScaleSheetLayoutView="100" workbookViewId="0">
      <selection activeCell="K18" sqref="K18"/>
    </sheetView>
  </sheetViews>
  <sheetFormatPr baseColWidth="10" defaultColWidth="11.42578125" defaultRowHeight="12.75" x14ac:dyDescent="0.2"/>
  <cols>
    <col min="1" max="1" width="9" style="17" customWidth="1"/>
    <col min="2" max="2" width="31" style="17" customWidth="1"/>
    <col min="3" max="3" width="18.42578125" style="17" customWidth="1"/>
    <col min="4" max="4" width="16.28515625" style="17" customWidth="1"/>
    <col min="5" max="5" width="16" style="17" customWidth="1"/>
    <col min="6" max="6" width="15.5703125" style="17" customWidth="1"/>
    <col min="7" max="7" width="14.7109375" style="17" customWidth="1"/>
    <col min="8" max="8" width="17.28515625" style="17" customWidth="1"/>
    <col min="9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x14ac:dyDescent="0.2">
      <c r="A4" s="395" t="s">
        <v>495</v>
      </c>
      <c r="B4" s="395"/>
      <c r="C4" s="395"/>
      <c r="D4" s="395"/>
      <c r="E4" s="395"/>
      <c r="F4" s="395"/>
      <c r="G4" s="395"/>
      <c r="H4" s="395"/>
      <c r="I4" s="395"/>
    </row>
    <row r="5" spans="1:35" ht="21.75" customHeight="1" x14ac:dyDescent="0.2">
      <c r="A5" s="395" t="s">
        <v>516</v>
      </c>
      <c r="B5" s="395"/>
      <c r="C5" s="395"/>
      <c r="D5" s="395"/>
      <c r="E5" s="395"/>
      <c r="F5" s="395"/>
      <c r="G5" s="395"/>
      <c r="H5" s="395"/>
      <c r="I5" s="395"/>
    </row>
    <row r="6" spans="1:35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35" ht="30" customHeight="1" x14ac:dyDescent="0.2">
      <c r="A7" s="397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400"/>
    </row>
    <row r="8" spans="1:35" x14ac:dyDescent="0.2">
      <c r="A8" s="398"/>
      <c r="B8" s="401"/>
      <c r="C8" s="393"/>
      <c r="D8" s="393"/>
      <c r="E8" s="393"/>
      <c r="F8" s="101" t="s">
        <v>39</v>
      </c>
      <c r="G8" s="101" t="s">
        <v>38</v>
      </c>
      <c r="H8" s="393"/>
      <c r="I8" s="401"/>
    </row>
    <row r="9" spans="1:35" customFormat="1" ht="18" customHeight="1" x14ac:dyDescent="0.2">
      <c r="A9" s="153">
        <v>1000</v>
      </c>
      <c r="B9" s="156" t="s">
        <v>22</v>
      </c>
      <c r="C9" s="135">
        <v>0</v>
      </c>
      <c r="D9" s="135">
        <v>0</v>
      </c>
      <c r="E9" s="135">
        <v>0</v>
      </c>
      <c r="F9" s="135">
        <v>3859300.7600000007</v>
      </c>
      <c r="G9" s="135">
        <v>0</v>
      </c>
      <c r="H9" s="135">
        <v>3859300.7600000007</v>
      </c>
      <c r="I9" s="154">
        <f>H9/ H19</f>
        <v>0.44486874373524848</v>
      </c>
      <c r="AI9" s="145"/>
    </row>
    <row r="10" spans="1:35" customFormat="1" x14ac:dyDescent="0.2">
      <c r="A10" s="153">
        <v>2000</v>
      </c>
      <c r="B10" s="156" t="s">
        <v>105</v>
      </c>
      <c r="C10" s="135">
        <v>0</v>
      </c>
      <c r="D10" s="135">
        <v>0</v>
      </c>
      <c r="E10" s="135">
        <v>0</v>
      </c>
      <c r="F10" s="135">
        <v>616107.7200000002</v>
      </c>
      <c r="G10" s="135">
        <v>0</v>
      </c>
      <c r="H10" s="135">
        <v>616107.7200000002</v>
      </c>
      <c r="I10" s="154">
        <f>H10/ H19</f>
        <v>7.1019877549524865E-2</v>
      </c>
      <c r="AI10" s="145"/>
    </row>
    <row r="11" spans="1:35" customFormat="1" x14ac:dyDescent="0.2">
      <c r="A11" s="153">
        <v>3000</v>
      </c>
      <c r="B11" s="156" t="s">
        <v>21</v>
      </c>
      <c r="C11" s="135">
        <v>0</v>
      </c>
      <c r="D11" s="135">
        <v>0</v>
      </c>
      <c r="E11" s="135">
        <v>0</v>
      </c>
      <c r="F11" s="135">
        <v>619218.40000000026</v>
      </c>
      <c r="G11" s="135">
        <v>24.009999999999998</v>
      </c>
      <c r="H11" s="135">
        <v>619194.39000000025</v>
      </c>
      <c r="I11" s="154">
        <f>H11/ H19</f>
        <v>7.1375683715102209E-2</v>
      </c>
      <c r="AI11" s="145"/>
    </row>
    <row r="12" spans="1:35" customFormat="1" ht="38.25" x14ac:dyDescent="0.2">
      <c r="A12" s="153">
        <v>4000</v>
      </c>
      <c r="B12" s="156" t="s">
        <v>106</v>
      </c>
      <c r="C12" s="135">
        <v>0</v>
      </c>
      <c r="D12" s="135">
        <v>0</v>
      </c>
      <c r="E12" s="135">
        <v>0</v>
      </c>
      <c r="F12" s="135">
        <v>2500000.0000000009</v>
      </c>
      <c r="G12" s="135">
        <v>0</v>
      </c>
      <c r="H12" s="135">
        <v>2500000.0000000009</v>
      </c>
      <c r="I12" s="154">
        <f>H12/ H19</f>
        <v>0.28817962851335832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7594626.8800000018</v>
      </c>
      <c r="G13" s="136">
        <f t="shared" si="0"/>
        <v>24.009999999999998</v>
      </c>
      <c r="H13" s="136">
        <f t="shared" si="0"/>
        <v>7594602.870000002</v>
      </c>
      <c r="I13" s="155">
        <f>H13/ H19</f>
        <v>0.8754439335132338</v>
      </c>
      <c r="AI13" s="145"/>
    </row>
    <row r="14" spans="1:35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f>H14/ H19</f>
        <v>0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591274.93000000028</v>
      </c>
      <c r="G15" s="135">
        <v>11450.73</v>
      </c>
      <c r="H15" s="135">
        <v>579824.20000000019</v>
      </c>
      <c r="I15" s="154">
        <f>H15/ H19</f>
        <v>6.6837409023622063E-2</v>
      </c>
      <c r="AI15" s="145"/>
    </row>
    <row r="16" spans="1:35" customFormat="1" ht="15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0</v>
      </c>
      <c r="E16" s="136">
        <f t="shared" si="1"/>
        <v>0</v>
      </c>
      <c r="F16" s="136">
        <f t="shared" si="1"/>
        <v>591274.93000000028</v>
      </c>
      <c r="G16" s="136">
        <f t="shared" si="1"/>
        <v>11450.73</v>
      </c>
      <c r="H16" s="136">
        <f t="shared" si="1"/>
        <v>579824.20000000019</v>
      </c>
      <c r="I16" s="155">
        <f>H16/ H19</f>
        <v>6.6837409023622063E-2</v>
      </c>
      <c r="AI16" s="145"/>
    </row>
    <row r="17" spans="1:35" customFormat="1" ht="14.25" customHeight="1" x14ac:dyDescent="0.2">
      <c r="A17" s="153" t="s">
        <v>537</v>
      </c>
      <c r="B17" s="147" t="s">
        <v>538</v>
      </c>
      <c r="C17" s="135">
        <v>7175144.7800000003</v>
      </c>
      <c r="D17" s="135">
        <v>1500000</v>
      </c>
      <c r="E17" s="135">
        <v>0</v>
      </c>
      <c r="F17" s="135">
        <v>11474.74</v>
      </c>
      <c r="G17" s="135">
        <v>8185901.8100000005</v>
      </c>
      <c r="H17" s="135">
        <v>500717.70999999996</v>
      </c>
      <c r="I17" s="154">
        <f>H17/ H19</f>
        <v>5.7718657463143766E-2</v>
      </c>
      <c r="AI17" s="145"/>
    </row>
    <row r="18" spans="1:35" customFormat="1" ht="15" x14ac:dyDescent="0.25">
      <c r="A18" s="134" t="s">
        <v>7</v>
      </c>
      <c r="B18" s="134"/>
      <c r="C18" s="136">
        <f>SUM(C17)</f>
        <v>7175144.7800000003</v>
      </c>
      <c r="D18" s="136">
        <f t="shared" ref="D18:H18" si="2">SUM(D17)</f>
        <v>1500000</v>
      </c>
      <c r="E18" s="136">
        <f t="shared" si="2"/>
        <v>0</v>
      </c>
      <c r="F18" s="136">
        <f t="shared" si="2"/>
        <v>11474.74</v>
      </c>
      <c r="G18" s="136">
        <f t="shared" si="2"/>
        <v>8185901.8100000005</v>
      </c>
      <c r="H18" s="136">
        <f t="shared" si="2"/>
        <v>500717.70999999996</v>
      </c>
      <c r="I18" s="155">
        <f>H18/ H19</f>
        <v>5.7718657463143766E-2</v>
      </c>
      <c r="AI18" s="145"/>
    </row>
    <row r="19" spans="1:35" customFormat="1" ht="21" x14ac:dyDescent="0.35">
      <c r="A19" s="379" t="s">
        <v>5</v>
      </c>
      <c r="B19" s="380"/>
      <c r="C19" s="136">
        <f>+C13+C16+C18</f>
        <v>7175144.7800000003</v>
      </c>
      <c r="D19" s="136">
        <f>+D13+D16+D18</f>
        <v>1500000</v>
      </c>
      <c r="E19" s="136">
        <f>+E13+E16+E18</f>
        <v>0</v>
      </c>
      <c r="F19" s="136">
        <f>+F13+F16+F18</f>
        <v>8197376.5500000026</v>
      </c>
      <c r="G19" s="136">
        <f>+G13+G16+G18</f>
        <v>8197376.5500000007</v>
      </c>
      <c r="H19" s="136">
        <f t="shared" ref="H19" si="3">C19+D19-E19+F19-G19</f>
        <v>8675144.7800000049</v>
      </c>
      <c r="I19" s="155">
        <f>H19/ H19</f>
        <v>1</v>
      </c>
      <c r="AI19" s="145"/>
    </row>
  </sheetData>
  <mergeCells count="15"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19:B19"/>
    <mergeCell ref="A2:I2"/>
    <mergeCell ref="D7:D8"/>
    <mergeCell ref="E7:E8"/>
    <mergeCell ref="F7:G7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2.5A 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FF0000"/>
  </sheetPr>
  <dimension ref="A1:AI19"/>
  <sheetViews>
    <sheetView view="pageBreakPreview" zoomScaleNormal="100" zoomScaleSheetLayoutView="100" workbookViewId="0">
      <selection activeCell="F12" sqref="F12"/>
    </sheetView>
  </sheetViews>
  <sheetFormatPr baseColWidth="10" defaultColWidth="11.42578125" defaultRowHeight="12.75" x14ac:dyDescent="0.2"/>
  <cols>
    <col min="1" max="1" width="9" style="17" customWidth="1"/>
    <col min="2" max="2" width="31" style="17" customWidth="1"/>
    <col min="3" max="3" width="18.42578125" style="17" customWidth="1"/>
    <col min="4" max="4" width="16.28515625" style="17" customWidth="1"/>
    <col min="5" max="5" width="16" style="17" customWidth="1"/>
    <col min="6" max="6" width="15.5703125" style="17" customWidth="1"/>
    <col min="7" max="7" width="14.7109375" style="17" customWidth="1"/>
    <col min="8" max="8" width="17.28515625" style="17" customWidth="1"/>
    <col min="9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35" ht="21.75" customHeight="1" x14ac:dyDescent="0.2">
      <c r="A5" s="395" t="s">
        <v>489</v>
      </c>
      <c r="B5" s="395"/>
      <c r="C5" s="395"/>
      <c r="D5" s="395"/>
      <c r="E5" s="395"/>
      <c r="F5" s="395"/>
      <c r="G5" s="395"/>
      <c r="H5" s="395"/>
      <c r="I5" s="395"/>
    </row>
    <row r="6" spans="1:35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35" ht="30" customHeight="1" x14ac:dyDescent="0.2">
      <c r="A7" s="397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400"/>
    </row>
    <row r="8" spans="1:35" x14ac:dyDescent="0.2">
      <c r="A8" s="398"/>
      <c r="B8" s="401"/>
      <c r="C8" s="393"/>
      <c r="D8" s="393"/>
      <c r="E8" s="393"/>
      <c r="F8" s="142" t="s">
        <v>39</v>
      </c>
      <c r="G8" s="142" t="s">
        <v>38</v>
      </c>
      <c r="H8" s="393"/>
      <c r="I8" s="401"/>
    </row>
    <row r="9" spans="1:35" customFormat="1" ht="18" customHeight="1" x14ac:dyDescent="0.2">
      <c r="A9" s="153">
        <v>1000</v>
      </c>
      <c r="B9" s="156" t="s">
        <v>22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54">
        <f>H9/ H19</f>
        <v>0</v>
      </c>
      <c r="AI9" s="145"/>
    </row>
    <row r="10" spans="1:35" customFormat="1" x14ac:dyDescent="0.2">
      <c r="A10" s="153" t="s">
        <v>534</v>
      </c>
      <c r="B10" s="156" t="s">
        <v>105</v>
      </c>
      <c r="C10" s="135">
        <v>0</v>
      </c>
      <c r="D10" s="135">
        <v>0</v>
      </c>
      <c r="E10" s="135">
        <v>0</v>
      </c>
      <c r="F10" s="135">
        <v>6045.9599999999991</v>
      </c>
      <c r="G10" s="135">
        <v>0</v>
      </c>
      <c r="H10" s="135">
        <v>6045.9599999999991</v>
      </c>
      <c r="I10" s="154">
        <f>H10/ H19</f>
        <v>1</v>
      </c>
      <c r="AI10" s="145"/>
    </row>
    <row r="11" spans="1:35" customFormat="1" x14ac:dyDescent="0.2">
      <c r="A11" s="153">
        <v>3000</v>
      </c>
      <c r="B11" s="156" t="s">
        <v>21</v>
      </c>
      <c r="C11" s="135">
        <v>0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54">
        <f>H11/ H19</f>
        <v>0</v>
      </c>
      <c r="AI11" s="145"/>
    </row>
    <row r="12" spans="1:35" customFormat="1" ht="38.25" x14ac:dyDescent="0.2">
      <c r="A12" s="153">
        <v>4000</v>
      </c>
      <c r="B12" s="156" t="s">
        <v>106</v>
      </c>
      <c r="C12" s="135">
        <v>0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54">
        <f>H12/ H19</f>
        <v>0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6045.9599999999991</v>
      </c>
      <c r="G13" s="136">
        <f t="shared" si="0"/>
        <v>0</v>
      </c>
      <c r="H13" s="136">
        <f t="shared" si="0"/>
        <v>6045.9599999999991</v>
      </c>
      <c r="I13" s="155">
        <f>H13/ H19</f>
        <v>1</v>
      </c>
      <c r="AI13" s="145"/>
    </row>
    <row r="14" spans="1:35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f>H14/ H19</f>
        <v>0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f>H15/ H19</f>
        <v>0</v>
      </c>
      <c r="AI15" s="145"/>
    </row>
    <row r="16" spans="1:35" customFormat="1" ht="15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0</v>
      </c>
      <c r="E16" s="136">
        <f t="shared" si="1"/>
        <v>0</v>
      </c>
      <c r="F16" s="136">
        <f t="shared" si="1"/>
        <v>0</v>
      </c>
      <c r="G16" s="136">
        <f t="shared" si="1"/>
        <v>0</v>
      </c>
      <c r="H16" s="136">
        <f t="shared" si="1"/>
        <v>0</v>
      </c>
      <c r="I16" s="155">
        <f>H16/ H19</f>
        <v>0</v>
      </c>
      <c r="AI16" s="145"/>
    </row>
    <row r="17" spans="1:35" customFormat="1" ht="14.25" customHeight="1" x14ac:dyDescent="0.2">
      <c r="A17" s="153" t="s">
        <v>537</v>
      </c>
      <c r="B17" s="147" t="s">
        <v>538</v>
      </c>
      <c r="C17" s="135">
        <v>0</v>
      </c>
      <c r="D17" s="135">
        <v>6045.9599999999991</v>
      </c>
      <c r="E17" s="135">
        <v>0</v>
      </c>
      <c r="F17" s="135">
        <v>0</v>
      </c>
      <c r="G17" s="135">
        <v>6045.9599999999991</v>
      </c>
      <c r="H17" s="135">
        <v>0</v>
      </c>
      <c r="I17" s="154">
        <f>H17/ H19</f>
        <v>0</v>
      </c>
      <c r="AI17" s="145"/>
    </row>
    <row r="18" spans="1:35" customFormat="1" ht="15" x14ac:dyDescent="0.25">
      <c r="A18" s="134" t="s">
        <v>7</v>
      </c>
      <c r="B18" s="134"/>
      <c r="C18" s="136">
        <f>SUM(C17)</f>
        <v>0</v>
      </c>
      <c r="D18" s="136">
        <f t="shared" ref="D18:H18" si="2">SUM(D17)</f>
        <v>6045.9599999999991</v>
      </c>
      <c r="E18" s="136">
        <f t="shared" si="2"/>
        <v>0</v>
      </c>
      <c r="F18" s="136">
        <f t="shared" si="2"/>
        <v>0</v>
      </c>
      <c r="G18" s="136">
        <f t="shared" si="2"/>
        <v>6045.9599999999991</v>
      </c>
      <c r="H18" s="136">
        <f t="shared" si="2"/>
        <v>0</v>
      </c>
      <c r="I18" s="155">
        <f>H18/ H19</f>
        <v>0</v>
      </c>
      <c r="AI18" s="145"/>
    </row>
    <row r="19" spans="1:35" customFormat="1" ht="21" x14ac:dyDescent="0.35">
      <c r="A19" s="379" t="s">
        <v>5</v>
      </c>
      <c r="B19" s="380"/>
      <c r="C19" s="136">
        <f>+C13+C16+C18</f>
        <v>0</v>
      </c>
      <c r="D19" s="136">
        <f>+D13+D16+D18</f>
        <v>6045.9599999999991</v>
      </c>
      <c r="E19" s="136">
        <f>+E13+E16+E18</f>
        <v>0</v>
      </c>
      <c r="F19" s="136">
        <f>+F13+F16+F18</f>
        <v>6045.9599999999991</v>
      </c>
      <c r="G19" s="136">
        <f>+G13+G16+G18</f>
        <v>6045.9599999999991</v>
      </c>
      <c r="H19" s="136">
        <f t="shared" ref="H19" si="3">C19+D19-E19+F19-G19</f>
        <v>6045.9599999999991</v>
      </c>
      <c r="I19" s="155">
        <f>H19/ H19</f>
        <v>1</v>
      </c>
      <c r="AI19" s="145"/>
    </row>
  </sheetData>
  <mergeCells count="15"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2.5B </oddHeader>
    <oddFooter>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Hoja12">
    <tabColor rgb="FFFF0000"/>
  </sheetPr>
  <dimension ref="A1:K22"/>
  <sheetViews>
    <sheetView view="pageBreakPreview" zoomScaleNormal="100" zoomScaleSheetLayoutView="100" workbookViewId="0">
      <selection activeCell="C9" sqref="C9"/>
    </sheetView>
  </sheetViews>
  <sheetFormatPr baseColWidth="10" defaultColWidth="11.42578125" defaultRowHeight="12.75" x14ac:dyDescent="0.2"/>
  <cols>
    <col min="1" max="1" width="10" style="17" customWidth="1"/>
    <col min="2" max="2" width="41.42578125" style="17" customWidth="1"/>
    <col min="3" max="3" width="18.140625" style="17" customWidth="1"/>
    <col min="4" max="4" width="16.85546875" style="17" customWidth="1"/>
    <col min="5" max="5" width="14" style="17" customWidth="1"/>
    <col min="6" max="6" width="15.7109375" style="17" customWidth="1"/>
    <col min="7" max="7" width="15.85546875" style="17" customWidth="1"/>
    <col min="8" max="8" width="17.28515625" style="17" customWidth="1"/>
    <col min="9" max="9" width="11.85546875" style="17" customWidth="1"/>
    <col min="10" max="10" width="11.42578125" style="17"/>
    <col min="11" max="11" width="12.85546875" style="89" bestFit="1" customWidth="1"/>
    <col min="12" max="16384" width="11.42578125" style="17"/>
  </cols>
  <sheetData>
    <row r="1" spans="1:11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11" ht="18" x14ac:dyDescent="0.25">
      <c r="B2" s="159" t="s">
        <v>1401</v>
      </c>
      <c r="C2" s="159"/>
      <c r="D2" s="159"/>
      <c r="E2" s="159"/>
      <c r="F2" s="159"/>
      <c r="G2" s="159"/>
      <c r="H2" s="159"/>
      <c r="I2" s="159"/>
    </row>
    <row r="3" spans="1:11" s="160" customFormat="1" ht="24.75" customHeight="1" x14ac:dyDescent="0.25">
      <c r="A3" s="157" t="s">
        <v>112</v>
      </c>
      <c r="B3" s="158"/>
      <c r="C3" s="158"/>
      <c r="D3" s="158"/>
      <c r="E3" s="158"/>
      <c r="F3" s="158"/>
      <c r="G3" s="158"/>
      <c r="H3" s="158"/>
      <c r="I3" s="158"/>
      <c r="K3" s="161"/>
    </row>
    <row r="4" spans="1:11" s="160" customFormat="1" ht="18" x14ac:dyDescent="0.25">
      <c r="A4" s="367" t="s">
        <v>490</v>
      </c>
      <c r="B4" s="367"/>
      <c r="C4" s="367"/>
      <c r="D4" s="367"/>
      <c r="E4" s="367"/>
      <c r="F4" s="367"/>
      <c r="G4" s="367"/>
      <c r="H4" s="367"/>
      <c r="I4" s="158"/>
      <c r="K4" s="161"/>
    </row>
    <row r="5" spans="1:11" s="160" customFormat="1" ht="18" x14ac:dyDescent="0.25">
      <c r="A5" s="367" t="s">
        <v>477</v>
      </c>
      <c r="B5" s="367"/>
      <c r="C5" s="367"/>
      <c r="D5" s="367"/>
      <c r="E5" s="367"/>
      <c r="F5" s="367"/>
      <c r="G5" s="367"/>
      <c r="H5" s="367"/>
      <c r="I5" s="158"/>
      <c r="K5" s="161"/>
    </row>
    <row r="6" spans="1:11" ht="15" x14ac:dyDescent="0.2">
      <c r="A6" s="381" t="s">
        <v>306</v>
      </c>
      <c r="B6" s="381" t="s">
        <v>4</v>
      </c>
      <c r="C6" s="384" t="s">
        <v>351</v>
      </c>
      <c r="D6" s="387" t="s">
        <v>95</v>
      </c>
      <c r="E6" s="388"/>
      <c r="F6" s="388"/>
      <c r="G6" s="389"/>
      <c r="H6" s="384" t="s">
        <v>111</v>
      </c>
      <c r="I6" s="381" t="s">
        <v>2</v>
      </c>
    </row>
    <row r="7" spans="1:11" ht="15" x14ac:dyDescent="0.2">
      <c r="A7" s="382"/>
      <c r="B7" s="382"/>
      <c r="C7" s="385"/>
      <c r="D7" s="381" t="s">
        <v>352</v>
      </c>
      <c r="E7" s="381" t="s">
        <v>110</v>
      </c>
      <c r="F7" s="390" t="s">
        <v>101</v>
      </c>
      <c r="G7" s="391"/>
      <c r="H7" s="385"/>
      <c r="I7" s="382"/>
    </row>
    <row r="8" spans="1:11" ht="15" x14ac:dyDescent="0.2">
      <c r="A8" s="383"/>
      <c r="B8" s="383"/>
      <c r="C8" s="386"/>
      <c r="D8" s="383"/>
      <c r="E8" s="383"/>
      <c r="F8" s="146" t="s">
        <v>39</v>
      </c>
      <c r="G8" s="146" t="s">
        <v>353</v>
      </c>
      <c r="H8" s="386"/>
      <c r="I8" s="383"/>
    </row>
    <row r="9" spans="1:11" ht="30" customHeight="1" x14ac:dyDescent="0.2">
      <c r="A9" s="153" t="s">
        <v>533</v>
      </c>
      <c r="B9" s="156" t="s">
        <v>22</v>
      </c>
      <c r="C9" s="135">
        <v>1689781.96</v>
      </c>
      <c r="D9" s="135">
        <v>0</v>
      </c>
      <c r="E9" s="135">
        <v>0</v>
      </c>
      <c r="F9" s="135">
        <v>328670.84000000008</v>
      </c>
      <c r="G9" s="135">
        <v>125000</v>
      </c>
      <c r="H9" s="135">
        <v>1893452.8</v>
      </c>
      <c r="I9" s="154">
        <f>H9/ H20</f>
        <v>0.16296437506600878</v>
      </c>
    </row>
    <row r="10" spans="1:11" x14ac:dyDescent="0.2">
      <c r="A10" s="153" t="s">
        <v>534</v>
      </c>
      <c r="B10" s="156" t="s">
        <v>105</v>
      </c>
      <c r="C10" s="135">
        <v>390000.00000000006</v>
      </c>
      <c r="D10" s="135">
        <v>0</v>
      </c>
      <c r="E10" s="135">
        <v>0</v>
      </c>
      <c r="F10" s="135">
        <v>898740.90000000026</v>
      </c>
      <c r="G10" s="135">
        <v>390000.00000000006</v>
      </c>
      <c r="H10" s="135">
        <v>898740.90000000026</v>
      </c>
      <c r="I10" s="154">
        <f>H10/ H20</f>
        <v>7.7352204984862741E-2</v>
      </c>
    </row>
    <row r="11" spans="1:11" ht="12.75" customHeight="1" x14ac:dyDescent="0.2">
      <c r="A11" s="153" t="s">
        <v>535</v>
      </c>
      <c r="B11" s="156" t="s">
        <v>21</v>
      </c>
      <c r="C11" s="135">
        <v>1130000</v>
      </c>
      <c r="D11" s="135">
        <v>0</v>
      </c>
      <c r="E11" s="135">
        <v>0</v>
      </c>
      <c r="F11" s="135">
        <v>5090221.6000000006</v>
      </c>
      <c r="G11" s="135">
        <v>700000.00000000023</v>
      </c>
      <c r="H11" s="135">
        <v>5520221.6000000006</v>
      </c>
      <c r="I11" s="154">
        <f>H11/ H20</f>
        <v>0.47511058277760243</v>
      </c>
    </row>
    <row r="12" spans="1:11" s="48" customFormat="1" ht="25.5" x14ac:dyDescent="0.2">
      <c r="A12" s="153" t="s">
        <v>536</v>
      </c>
      <c r="B12" s="156" t="s">
        <v>106</v>
      </c>
      <c r="C12" s="135">
        <v>1550000</v>
      </c>
      <c r="D12" s="135">
        <v>0</v>
      </c>
      <c r="E12" s="135">
        <v>0</v>
      </c>
      <c r="F12" s="135">
        <v>155776.9500000001</v>
      </c>
      <c r="G12" s="135">
        <v>1050000</v>
      </c>
      <c r="H12" s="135">
        <v>655776.95000000007</v>
      </c>
      <c r="I12" s="154">
        <f>H12/ H20</f>
        <v>5.6440953183223418E-2</v>
      </c>
      <c r="J12" s="91"/>
      <c r="K12" s="90"/>
    </row>
    <row r="13" spans="1:11" s="48" customFormat="1" ht="15" x14ac:dyDescent="0.25">
      <c r="A13" s="134" t="s">
        <v>37</v>
      </c>
      <c r="B13" s="134"/>
      <c r="C13" s="136">
        <f>SUM(C9:C12)</f>
        <v>4759781.96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6473410.290000001</v>
      </c>
      <c r="G13" s="136">
        <f t="shared" si="0"/>
        <v>2265000</v>
      </c>
      <c r="H13" s="136">
        <f t="shared" si="0"/>
        <v>8968192.25</v>
      </c>
      <c r="I13" s="155">
        <f>H13/ H20</f>
        <v>0.77186811601169736</v>
      </c>
      <c r="J13" s="91"/>
      <c r="K13" s="90"/>
    </row>
    <row r="14" spans="1:11" s="48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f>H14/ H20</f>
        <v>0</v>
      </c>
      <c r="J14" s="91"/>
      <c r="K14" s="90"/>
    </row>
    <row r="15" spans="1:11" s="48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f>H15/ H20</f>
        <v>0</v>
      </c>
      <c r="J15" s="91"/>
      <c r="K15" s="90"/>
    </row>
    <row r="16" spans="1:11" s="48" customFormat="1" ht="15" x14ac:dyDescent="0.25">
      <c r="A16" s="134" t="s">
        <v>91</v>
      </c>
      <c r="B16" s="134"/>
      <c r="C16" s="136">
        <f>SUM(C14)</f>
        <v>0</v>
      </c>
      <c r="D16" s="136">
        <f t="shared" ref="D16:H16" si="1">SUM(D14)</f>
        <v>0</v>
      </c>
      <c r="E16" s="136">
        <f t="shared" si="1"/>
        <v>0</v>
      </c>
      <c r="F16" s="136">
        <f t="shared" si="1"/>
        <v>0</v>
      </c>
      <c r="G16" s="136">
        <f t="shared" si="1"/>
        <v>0</v>
      </c>
      <c r="H16" s="136">
        <f t="shared" si="1"/>
        <v>0</v>
      </c>
      <c r="I16" s="155">
        <f>H16/ H20</f>
        <v>0</v>
      </c>
      <c r="J16" s="91"/>
      <c r="K16" s="90"/>
    </row>
    <row r="17" spans="1:11" s="48" customFormat="1" ht="25.5" x14ac:dyDescent="0.2">
      <c r="A17" s="153" t="s">
        <v>537</v>
      </c>
      <c r="B17" s="156" t="s">
        <v>538</v>
      </c>
      <c r="C17" s="135">
        <v>4859032.2700000005</v>
      </c>
      <c r="D17" s="135">
        <v>0</v>
      </c>
      <c r="E17" s="135">
        <v>0</v>
      </c>
      <c r="F17" s="135">
        <v>3782252.0000000009</v>
      </c>
      <c r="G17" s="135">
        <v>5990662.290000001</v>
      </c>
      <c r="H17" s="135">
        <v>2650621.9800000009</v>
      </c>
      <c r="I17" s="154">
        <f>H17/ H20</f>
        <v>0.22813188398830272</v>
      </c>
      <c r="K17" s="90"/>
    </row>
    <row r="18" spans="1:11" s="48" customFormat="1" x14ac:dyDescent="0.2">
      <c r="A18" s="153" t="s">
        <v>539</v>
      </c>
      <c r="B18" s="156" t="s">
        <v>107</v>
      </c>
      <c r="C18" s="135">
        <v>2000000</v>
      </c>
      <c r="D18" s="135">
        <v>0</v>
      </c>
      <c r="E18" s="135">
        <v>0</v>
      </c>
      <c r="F18" s="135">
        <v>37252.000000000007</v>
      </c>
      <c r="G18" s="135">
        <v>2037252</v>
      </c>
      <c r="H18" s="135">
        <v>9.9999999999999994E-12</v>
      </c>
      <c r="I18" s="154">
        <f>H18/ H20</f>
        <v>8.606730258394018E-19</v>
      </c>
      <c r="J18" s="91"/>
      <c r="K18" s="90"/>
    </row>
    <row r="19" spans="1:11" s="48" customFormat="1" ht="15" x14ac:dyDescent="0.25">
      <c r="A19" s="134" t="s">
        <v>7</v>
      </c>
      <c r="B19" s="134"/>
      <c r="C19" s="136">
        <f>SUM(C17:C18)</f>
        <v>6859032.2700000005</v>
      </c>
      <c r="D19" s="136">
        <f t="shared" ref="D19:H19" si="2">SUM(D17:D18)</f>
        <v>0</v>
      </c>
      <c r="E19" s="136">
        <f t="shared" si="2"/>
        <v>0</v>
      </c>
      <c r="F19" s="136">
        <f t="shared" si="2"/>
        <v>3819504.0000000009</v>
      </c>
      <c r="G19" s="136">
        <f t="shared" si="2"/>
        <v>8027914.290000001</v>
      </c>
      <c r="H19" s="136">
        <f t="shared" si="2"/>
        <v>2650621.9800000009</v>
      </c>
      <c r="I19" s="155">
        <f>H19/ H20</f>
        <v>0.22813188398830272</v>
      </c>
      <c r="K19" s="90"/>
    </row>
    <row r="20" spans="1:11" s="48" customFormat="1" ht="21" x14ac:dyDescent="0.35">
      <c r="A20" s="379" t="s">
        <v>5</v>
      </c>
      <c r="B20" s="380"/>
      <c r="C20" s="136">
        <f>SUM(C19,C16,C13)</f>
        <v>11618814.23</v>
      </c>
      <c r="D20" s="136">
        <f t="shared" ref="D20:G20" si="3">SUM(D19,D16,D13)</f>
        <v>0</v>
      </c>
      <c r="E20" s="136">
        <f t="shared" si="3"/>
        <v>0</v>
      </c>
      <c r="F20" s="136">
        <f t="shared" si="3"/>
        <v>10292914.290000003</v>
      </c>
      <c r="G20" s="136">
        <f t="shared" si="3"/>
        <v>10292914.290000001</v>
      </c>
      <c r="H20" s="136">
        <f>SUM(H19,H16,H13)</f>
        <v>11618814.23</v>
      </c>
      <c r="I20" s="155">
        <f>H20/ H20</f>
        <v>1</v>
      </c>
      <c r="K20" s="90"/>
    </row>
    <row r="21" spans="1:11" s="48" customFormat="1" x14ac:dyDescent="0.2">
      <c r="A21"/>
      <c r="B21"/>
      <c r="C21"/>
      <c r="D21"/>
      <c r="E21"/>
      <c r="F21"/>
      <c r="G21"/>
      <c r="H21"/>
      <c r="I21"/>
      <c r="K21" s="90"/>
    </row>
    <row r="22" spans="1:11" s="48" customFormat="1" ht="25.5" customHeight="1" x14ac:dyDescent="0.2">
      <c r="A22"/>
      <c r="B22"/>
      <c r="C22"/>
      <c r="D22"/>
      <c r="E22"/>
      <c r="F22"/>
      <c r="G22"/>
      <c r="H22"/>
      <c r="I22"/>
      <c r="K22" s="90"/>
    </row>
  </sheetData>
  <mergeCells count="13">
    <mergeCell ref="A20:B20"/>
    <mergeCell ref="A4:H4"/>
    <mergeCell ref="B6:B8"/>
    <mergeCell ref="C6:C8"/>
    <mergeCell ref="D6:G6"/>
    <mergeCell ref="H6:H8"/>
    <mergeCell ref="A5:H5"/>
    <mergeCell ref="I6:I8"/>
    <mergeCell ref="D7:D8"/>
    <mergeCell ref="E7:E8"/>
    <mergeCell ref="F7:G7"/>
    <mergeCell ref="A1:I1"/>
    <mergeCell ref="A6:A8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2.5C</oddHeader>
    <oddFooter>&amp;F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FF0000"/>
  </sheetPr>
  <dimension ref="A1:AI19"/>
  <sheetViews>
    <sheetView view="pageBreakPreview" zoomScaleNormal="100" zoomScaleSheetLayoutView="100" workbookViewId="0">
      <selection activeCell="K6" sqref="K6"/>
    </sheetView>
  </sheetViews>
  <sheetFormatPr baseColWidth="10" defaultColWidth="11.42578125" defaultRowHeight="12.75" x14ac:dyDescent="0.2"/>
  <cols>
    <col min="1" max="1" width="9" style="17" customWidth="1"/>
    <col min="2" max="2" width="31" style="17" customWidth="1"/>
    <col min="3" max="3" width="18.42578125" style="17" customWidth="1"/>
    <col min="4" max="4" width="16.28515625" style="17" customWidth="1"/>
    <col min="5" max="5" width="16" style="17" customWidth="1"/>
    <col min="6" max="6" width="15.5703125" style="17" customWidth="1"/>
    <col min="7" max="7" width="14.7109375" style="17" customWidth="1"/>
    <col min="8" max="8" width="17.28515625" style="17" customWidth="1"/>
    <col min="9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35" ht="21.75" customHeight="1" x14ac:dyDescent="0.2">
      <c r="A5" s="395" t="s">
        <v>492</v>
      </c>
      <c r="B5" s="395"/>
      <c r="C5" s="395"/>
      <c r="D5" s="395"/>
      <c r="E5" s="395"/>
      <c r="F5" s="395"/>
      <c r="G5" s="395"/>
      <c r="H5" s="395"/>
      <c r="I5" s="395"/>
    </row>
    <row r="6" spans="1:35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35" ht="30" customHeight="1" x14ac:dyDescent="0.2">
      <c r="A7" s="397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400"/>
    </row>
    <row r="8" spans="1:35" x14ac:dyDescent="0.2">
      <c r="A8" s="398"/>
      <c r="B8" s="401"/>
      <c r="C8" s="393"/>
      <c r="D8" s="393"/>
      <c r="E8" s="393"/>
      <c r="F8" s="142" t="s">
        <v>39</v>
      </c>
      <c r="G8" s="142" t="s">
        <v>38</v>
      </c>
      <c r="H8" s="393"/>
      <c r="I8" s="401"/>
    </row>
    <row r="9" spans="1:35" customFormat="1" ht="18" customHeight="1" x14ac:dyDescent="0.2">
      <c r="A9" s="153" t="s">
        <v>533</v>
      </c>
      <c r="B9" s="156" t="s">
        <v>22</v>
      </c>
      <c r="C9" s="135">
        <v>0</v>
      </c>
      <c r="D9" s="135">
        <v>0</v>
      </c>
      <c r="E9" s="135">
        <v>0</v>
      </c>
      <c r="F9" s="135">
        <v>273600.00000000006</v>
      </c>
      <c r="G9" s="135">
        <v>0</v>
      </c>
      <c r="H9" s="135">
        <v>273600.00000000006</v>
      </c>
      <c r="I9" s="154">
        <f>H9/ H19</f>
        <v>0.99940178351576614</v>
      </c>
      <c r="AI9" s="145"/>
    </row>
    <row r="10" spans="1:35" customFormat="1" x14ac:dyDescent="0.2">
      <c r="A10" s="153">
        <v>2000</v>
      </c>
      <c r="B10" s="156" t="s">
        <v>105</v>
      </c>
      <c r="C10" s="135">
        <v>0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54">
        <f>H10/ H19</f>
        <v>0</v>
      </c>
      <c r="AI10" s="145"/>
    </row>
    <row r="11" spans="1:35" customFormat="1" x14ac:dyDescent="0.2">
      <c r="A11" s="153">
        <v>3000</v>
      </c>
      <c r="B11" s="156" t="s">
        <v>21</v>
      </c>
      <c r="C11" s="135">
        <v>0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54">
        <f>H11/ H19</f>
        <v>0</v>
      </c>
      <c r="AI11" s="145"/>
    </row>
    <row r="12" spans="1:35" customFormat="1" ht="38.25" x14ac:dyDescent="0.2">
      <c r="A12" s="153">
        <v>4000</v>
      </c>
      <c r="B12" s="156" t="s">
        <v>106</v>
      </c>
      <c r="C12" s="135">
        <v>0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54">
        <f>H12/ H19</f>
        <v>0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273600.00000000006</v>
      </c>
      <c r="G13" s="136">
        <f t="shared" si="0"/>
        <v>0</v>
      </c>
      <c r="H13" s="136">
        <f t="shared" si="0"/>
        <v>273600.00000000006</v>
      </c>
      <c r="I13" s="155">
        <f>H13/ H19</f>
        <v>0.99940178351576614</v>
      </c>
      <c r="AI13" s="145"/>
    </row>
    <row r="14" spans="1:35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f>H14/ H19</f>
        <v>0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f>H15/ H19</f>
        <v>0</v>
      </c>
      <c r="AI15" s="145"/>
    </row>
    <row r="16" spans="1:35" customFormat="1" ht="15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0</v>
      </c>
      <c r="E16" s="136">
        <f t="shared" si="1"/>
        <v>0</v>
      </c>
      <c r="F16" s="136">
        <f t="shared" si="1"/>
        <v>0</v>
      </c>
      <c r="G16" s="136">
        <f t="shared" si="1"/>
        <v>0</v>
      </c>
      <c r="H16" s="136">
        <f t="shared" si="1"/>
        <v>0</v>
      </c>
      <c r="I16" s="155">
        <f>H16/ H19</f>
        <v>0</v>
      </c>
      <c r="AI16" s="145"/>
    </row>
    <row r="17" spans="1:35" customFormat="1" ht="14.25" customHeight="1" x14ac:dyDescent="0.2">
      <c r="A17" s="153" t="s">
        <v>537</v>
      </c>
      <c r="B17" s="147" t="s">
        <v>538</v>
      </c>
      <c r="C17" s="135">
        <v>0</v>
      </c>
      <c r="D17" s="135">
        <v>273763.77000000008</v>
      </c>
      <c r="E17" s="135">
        <v>0</v>
      </c>
      <c r="F17" s="135">
        <v>0</v>
      </c>
      <c r="G17" s="135">
        <v>273600.00000000006</v>
      </c>
      <c r="H17" s="135">
        <v>163.76999999999998</v>
      </c>
      <c r="I17" s="154">
        <f>H17/ H19</f>
        <v>5.9821648423383396E-4</v>
      </c>
      <c r="AI17" s="145"/>
    </row>
    <row r="18" spans="1:35" customFormat="1" ht="15" x14ac:dyDescent="0.25">
      <c r="A18" s="134" t="s">
        <v>7</v>
      </c>
      <c r="B18" s="134"/>
      <c r="C18" s="136">
        <f>SUM(C17)</f>
        <v>0</v>
      </c>
      <c r="D18" s="136">
        <f t="shared" ref="D18:H18" si="2">SUM(D17)</f>
        <v>273763.77000000008</v>
      </c>
      <c r="E18" s="136">
        <f t="shared" si="2"/>
        <v>0</v>
      </c>
      <c r="F18" s="136">
        <f t="shared" si="2"/>
        <v>0</v>
      </c>
      <c r="G18" s="136">
        <f t="shared" si="2"/>
        <v>273600.00000000006</v>
      </c>
      <c r="H18" s="136">
        <f t="shared" si="2"/>
        <v>163.76999999999998</v>
      </c>
      <c r="I18" s="155">
        <f>H18/ H19</f>
        <v>5.9821648423383396E-4</v>
      </c>
      <c r="AI18" s="145"/>
    </row>
    <row r="19" spans="1:35" customFormat="1" ht="21" x14ac:dyDescent="0.35">
      <c r="A19" s="379" t="s">
        <v>5</v>
      </c>
      <c r="B19" s="380"/>
      <c r="C19" s="136">
        <f>+C13+C16+C18</f>
        <v>0</v>
      </c>
      <c r="D19" s="136">
        <f>+D13+D16+D18</f>
        <v>273763.77000000008</v>
      </c>
      <c r="E19" s="136">
        <f>+E13+E16+E18</f>
        <v>0</v>
      </c>
      <c r="F19" s="136">
        <f>+F13+F16+F18</f>
        <v>273600.00000000006</v>
      </c>
      <c r="G19" s="136">
        <f>+G13+G16+G18</f>
        <v>273600.00000000006</v>
      </c>
      <c r="H19" s="136">
        <f t="shared" ref="H19" si="3">C19+D19-E19+F19-G19</f>
        <v>273763.77000000008</v>
      </c>
      <c r="I19" s="155">
        <f>H19/ H19</f>
        <v>1</v>
      </c>
      <c r="AI19" s="145"/>
    </row>
  </sheetData>
  <mergeCells count="15"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2.5D </oddHeader>
    <oddFooter>&amp;F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2376F-EF9D-42F4-A3BA-15EB92F0292B}">
  <sheetPr>
    <tabColor rgb="FFFF0000"/>
  </sheetPr>
  <dimension ref="A1:AI20"/>
  <sheetViews>
    <sheetView view="pageBreakPreview" zoomScaleNormal="100" zoomScaleSheetLayoutView="100" workbookViewId="0">
      <selection activeCell="E22" sqref="E22"/>
    </sheetView>
  </sheetViews>
  <sheetFormatPr baseColWidth="10" defaultColWidth="11.42578125" defaultRowHeight="12.75" x14ac:dyDescent="0.2"/>
  <cols>
    <col min="1" max="1" width="9" style="17" customWidth="1"/>
    <col min="2" max="2" width="31" style="17" customWidth="1"/>
    <col min="3" max="3" width="18.42578125" style="17" customWidth="1"/>
    <col min="4" max="4" width="16.28515625" style="17" customWidth="1"/>
    <col min="5" max="5" width="16" style="17" customWidth="1"/>
    <col min="6" max="6" width="15.5703125" style="17" customWidth="1"/>
    <col min="7" max="7" width="14.7109375" style="17" customWidth="1"/>
    <col min="8" max="8" width="17.28515625" style="17" customWidth="1"/>
    <col min="9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35" ht="21.75" customHeight="1" x14ac:dyDescent="0.2">
      <c r="A5" s="395" t="s">
        <v>1062</v>
      </c>
      <c r="B5" s="395"/>
      <c r="C5" s="395"/>
      <c r="D5" s="395"/>
      <c r="E5" s="395"/>
      <c r="F5" s="395"/>
      <c r="G5" s="395"/>
      <c r="H5" s="395"/>
      <c r="I5" s="395"/>
    </row>
    <row r="6" spans="1:35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35" ht="30" customHeight="1" x14ac:dyDescent="0.2">
      <c r="A7" s="397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400"/>
    </row>
    <row r="8" spans="1:35" x14ac:dyDescent="0.2">
      <c r="A8" s="398"/>
      <c r="B8" s="401"/>
      <c r="C8" s="393"/>
      <c r="D8" s="393"/>
      <c r="E8" s="393"/>
      <c r="F8" s="142" t="s">
        <v>39</v>
      </c>
      <c r="G8" s="142" t="s">
        <v>38</v>
      </c>
      <c r="H8" s="393"/>
      <c r="I8" s="401"/>
    </row>
    <row r="9" spans="1:35" customFormat="1" ht="18" customHeight="1" x14ac:dyDescent="0.2">
      <c r="A9" s="153" t="s">
        <v>533</v>
      </c>
      <c r="B9" s="156" t="s">
        <v>22</v>
      </c>
      <c r="C9" s="135">
        <v>0</v>
      </c>
      <c r="D9" s="135">
        <v>0</v>
      </c>
      <c r="E9" s="135">
        <v>0</v>
      </c>
      <c r="F9" s="135">
        <v>1004610</v>
      </c>
      <c r="G9" s="135">
        <v>0</v>
      </c>
      <c r="H9" s="135">
        <v>1004610</v>
      </c>
      <c r="I9" s="154">
        <f>H9/ H20</f>
        <v>0.12557624999999997</v>
      </c>
      <c r="AI9" s="145"/>
    </row>
    <row r="10" spans="1:35" customFormat="1" x14ac:dyDescent="0.2">
      <c r="A10" s="153">
        <v>2000</v>
      </c>
      <c r="B10" s="156" t="s">
        <v>105</v>
      </c>
      <c r="C10" s="135">
        <v>0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54">
        <f>H10/ H20</f>
        <v>0</v>
      </c>
      <c r="AI10" s="145"/>
    </row>
    <row r="11" spans="1:35" customFormat="1" x14ac:dyDescent="0.2">
      <c r="A11" s="153">
        <v>3000</v>
      </c>
      <c r="B11" s="156" t="s">
        <v>21</v>
      </c>
      <c r="C11" s="135">
        <v>0</v>
      </c>
      <c r="D11" s="135">
        <v>0</v>
      </c>
      <c r="E11" s="135">
        <v>0</v>
      </c>
      <c r="F11" s="135">
        <v>2716000.0000000009</v>
      </c>
      <c r="G11" s="135">
        <v>1328000</v>
      </c>
      <c r="H11" s="135">
        <v>1388000.0000000009</v>
      </c>
      <c r="I11" s="154">
        <f>H11/ H20</f>
        <v>0.17350000000000007</v>
      </c>
      <c r="AI11" s="145"/>
    </row>
    <row r="12" spans="1:35" customFormat="1" ht="38.25" x14ac:dyDescent="0.2">
      <c r="A12" s="153">
        <v>4000</v>
      </c>
      <c r="B12" s="156" t="s">
        <v>106</v>
      </c>
      <c r="C12" s="135">
        <v>0</v>
      </c>
      <c r="D12" s="135">
        <v>0</v>
      </c>
      <c r="E12" s="135">
        <v>0</v>
      </c>
      <c r="F12" s="135">
        <v>415000.00000000006</v>
      </c>
      <c r="G12" s="135">
        <v>1697.52</v>
      </c>
      <c r="H12" s="135">
        <v>413302.4800000001</v>
      </c>
      <c r="I12" s="154">
        <f>H12/ H20</f>
        <v>5.1662810000000003E-2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4135610.0000000009</v>
      </c>
      <c r="G13" s="136">
        <f t="shared" si="0"/>
        <v>1329697.52</v>
      </c>
      <c r="H13" s="136">
        <f t="shared" si="0"/>
        <v>2805912.4800000009</v>
      </c>
      <c r="I13" s="155">
        <f>H13/ H20</f>
        <v>0.35073906000000005</v>
      </c>
      <c r="AI13" s="145"/>
    </row>
    <row r="14" spans="1:35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f>H14/ H20</f>
        <v>0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f>H15/ H20</f>
        <v>0</v>
      </c>
      <c r="AI15" s="145"/>
    </row>
    <row r="16" spans="1:35" customFormat="1" ht="15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0</v>
      </c>
      <c r="E16" s="136">
        <f t="shared" si="1"/>
        <v>0</v>
      </c>
      <c r="F16" s="136">
        <f t="shared" si="1"/>
        <v>0</v>
      </c>
      <c r="G16" s="136">
        <f t="shared" si="1"/>
        <v>0</v>
      </c>
      <c r="H16" s="136">
        <f t="shared" si="1"/>
        <v>0</v>
      </c>
      <c r="I16" s="155">
        <f>H16/ H20</f>
        <v>0</v>
      </c>
      <c r="AI16" s="145"/>
    </row>
    <row r="17" spans="1:35" customFormat="1" ht="14.25" customHeight="1" x14ac:dyDescent="0.2">
      <c r="A17" s="153" t="s">
        <v>537</v>
      </c>
      <c r="B17" s="303" t="s">
        <v>538</v>
      </c>
      <c r="C17" s="135">
        <v>0</v>
      </c>
      <c r="D17" s="135">
        <v>8000000.0000000009</v>
      </c>
      <c r="E17" s="135">
        <v>0</v>
      </c>
      <c r="F17" s="135">
        <v>929697.52000000025</v>
      </c>
      <c r="G17" s="135">
        <v>5772862.0000000009</v>
      </c>
      <c r="H17" s="135">
        <v>3156835.52</v>
      </c>
      <c r="I17" s="154">
        <f>H17/ H20</f>
        <v>0.39460443999999989</v>
      </c>
      <c r="AI17" s="145"/>
    </row>
    <row r="18" spans="1:35" customFormat="1" ht="14.25" customHeight="1" x14ac:dyDescent="0.2">
      <c r="A18" s="153" t="s">
        <v>539</v>
      </c>
      <c r="B18" s="156" t="s">
        <v>107</v>
      </c>
      <c r="C18" s="135">
        <v>0</v>
      </c>
      <c r="D18" s="135">
        <v>0</v>
      </c>
      <c r="E18" s="135">
        <v>0</v>
      </c>
      <c r="F18" s="135">
        <v>2037252</v>
      </c>
      <c r="G18" s="135">
        <v>0</v>
      </c>
      <c r="H18" s="135">
        <v>2037252</v>
      </c>
      <c r="I18" s="154">
        <f>H18/ H20</f>
        <v>0.25465649999999995</v>
      </c>
      <c r="AI18" s="145"/>
    </row>
    <row r="19" spans="1:35" customFormat="1" ht="15" x14ac:dyDescent="0.25">
      <c r="A19" s="134" t="s">
        <v>7</v>
      </c>
      <c r="B19" s="134"/>
      <c r="C19" s="136">
        <f t="shared" ref="C19:G19" si="2">SUM(C17:C18)</f>
        <v>0</v>
      </c>
      <c r="D19" s="136">
        <f t="shared" si="2"/>
        <v>8000000.0000000009</v>
      </c>
      <c r="E19" s="136">
        <f t="shared" si="2"/>
        <v>0</v>
      </c>
      <c r="F19" s="136">
        <f t="shared" si="2"/>
        <v>2966949.5200000005</v>
      </c>
      <c r="G19" s="136">
        <f t="shared" si="2"/>
        <v>5772862.0000000009</v>
      </c>
      <c r="H19" s="136">
        <f>SUM(H17:H18)</f>
        <v>5194087.5199999996</v>
      </c>
      <c r="I19" s="155">
        <f>H19/ H20</f>
        <v>0.64926093999999979</v>
      </c>
      <c r="AI19" s="145"/>
    </row>
    <row r="20" spans="1:35" customFormat="1" ht="21" x14ac:dyDescent="0.35">
      <c r="A20" s="379" t="s">
        <v>5</v>
      </c>
      <c r="B20" s="380"/>
      <c r="C20" s="136">
        <f>+C13+C16+C19</f>
        <v>0</v>
      </c>
      <c r="D20" s="136">
        <f>+D13+D16+D19</f>
        <v>8000000.0000000009</v>
      </c>
      <c r="E20" s="136">
        <f>+E13+E16+E19</f>
        <v>0</v>
      </c>
      <c r="F20" s="136">
        <f>+F13+F16+F19</f>
        <v>7102559.5200000014</v>
      </c>
      <c r="G20" s="136">
        <f>+G13+G16+G19</f>
        <v>7102559.5200000014</v>
      </c>
      <c r="H20" s="136">
        <f t="shared" ref="H20" si="3">C20+D20-E20+F20-G20</f>
        <v>8000000.0000000019</v>
      </c>
      <c r="I20" s="155">
        <f>H20/ H20</f>
        <v>1</v>
      </c>
      <c r="AI20" s="145"/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20:B20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2.5E</oddHeader>
    <oddFooter>&amp;F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FF0000"/>
  </sheetPr>
  <dimension ref="A1:AI20"/>
  <sheetViews>
    <sheetView view="pageBreakPreview" topLeftCell="A7" zoomScale="115" zoomScaleNormal="100" zoomScaleSheetLayoutView="115" workbookViewId="0">
      <selection activeCell="F16" sqref="F16"/>
    </sheetView>
  </sheetViews>
  <sheetFormatPr baseColWidth="10" defaultColWidth="11.42578125" defaultRowHeight="12.75" x14ac:dyDescent="0.2"/>
  <cols>
    <col min="1" max="1" width="10" style="17" customWidth="1"/>
    <col min="2" max="2" width="42.140625" style="17" customWidth="1"/>
    <col min="3" max="3" width="18.42578125" style="17" customWidth="1"/>
    <col min="4" max="4" width="16" style="17" customWidth="1"/>
    <col min="5" max="5" width="16.28515625" style="17" customWidth="1"/>
    <col min="6" max="7" width="15.85546875" style="17" customWidth="1"/>
    <col min="8" max="8" width="17.28515625" style="17" customWidth="1"/>
    <col min="9" max="10" width="11.42578125" style="17"/>
    <col min="11" max="11" width="12.85546875" style="17" bestFit="1" customWidth="1"/>
    <col min="12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ht="18" x14ac:dyDescent="0.25">
      <c r="A4" s="367" t="s">
        <v>491</v>
      </c>
      <c r="B4" s="367"/>
      <c r="C4" s="367"/>
      <c r="D4" s="367"/>
      <c r="E4" s="367"/>
      <c r="F4" s="367"/>
      <c r="G4" s="367"/>
      <c r="H4" s="367"/>
      <c r="I4" s="367"/>
    </row>
    <row r="5" spans="1:35" ht="18" x14ac:dyDescent="0.25">
      <c r="A5" s="367" t="s">
        <v>540</v>
      </c>
      <c r="B5" s="367"/>
      <c r="C5" s="367"/>
      <c r="D5" s="367"/>
      <c r="E5" s="367"/>
      <c r="F5" s="367"/>
      <c r="G5" s="367"/>
      <c r="H5" s="367"/>
      <c r="I5" s="367"/>
    </row>
    <row r="6" spans="1:35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35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35" x14ac:dyDescent="0.2">
      <c r="A8" s="398"/>
      <c r="B8" s="401"/>
      <c r="C8" s="393"/>
      <c r="D8" s="394"/>
      <c r="E8" s="394"/>
      <c r="F8" s="132" t="s">
        <v>39</v>
      </c>
      <c r="G8" s="132" t="s">
        <v>38</v>
      </c>
      <c r="H8" s="393"/>
      <c r="I8" s="401"/>
    </row>
    <row r="9" spans="1:35" customFormat="1" x14ac:dyDescent="0.2">
      <c r="A9" s="164">
        <v>1000</v>
      </c>
      <c r="B9" s="165" t="s">
        <v>22</v>
      </c>
      <c r="C9" s="135">
        <v>0</v>
      </c>
      <c r="D9" s="135">
        <v>0</v>
      </c>
      <c r="E9" s="135">
        <v>0</v>
      </c>
      <c r="F9" s="135">
        <v>988626.00000000023</v>
      </c>
      <c r="G9" s="135">
        <v>0</v>
      </c>
      <c r="H9" s="135">
        <v>988626.00000000023</v>
      </c>
      <c r="I9" s="154">
        <f>H9/ H19</f>
        <v>8.087416723476698E-2</v>
      </c>
      <c r="AI9" s="145"/>
    </row>
    <row r="10" spans="1:35" customFormat="1" x14ac:dyDescent="0.2">
      <c r="A10" s="164">
        <v>2000</v>
      </c>
      <c r="B10" s="165" t="s">
        <v>105</v>
      </c>
      <c r="C10" s="135">
        <v>0</v>
      </c>
      <c r="D10" s="135">
        <v>0</v>
      </c>
      <c r="E10" s="135">
        <v>0</v>
      </c>
      <c r="F10" s="135">
        <v>5923651.0000000009</v>
      </c>
      <c r="G10" s="135">
        <v>2385981.2700000009</v>
      </c>
      <c r="H10" s="135">
        <v>3537669.73</v>
      </c>
      <c r="I10" s="154">
        <f>H10/ H19</f>
        <v>0.28939770283746624</v>
      </c>
      <c r="AI10" s="145"/>
    </row>
    <row r="11" spans="1:35" customFormat="1" x14ac:dyDescent="0.2">
      <c r="A11" s="164">
        <v>3000</v>
      </c>
      <c r="B11" s="165" t="s">
        <v>21</v>
      </c>
      <c r="C11" s="135">
        <v>0</v>
      </c>
      <c r="D11" s="135">
        <v>0</v>
      </c>
      <c r="E11" s="135">
        <v>0</v>
      </c>
      <c r="F11" s="135">
        <v>3444077.4400000009</v>
      </c>
      <c r="G11" s="135">
        <v>15122</v>
      </c>
      <c r="H11" s="135">
        <v>3428955.4400000009</v>
      </c>
      <c r="I11" s="154">
        <f>H11/ H19</f>
        <v>0.28050437242710996</v>
      </c>
      <c r="AI11" s="145"/>
    </row>
    <row r="12" spans="1:35" customFormat="1" ht="25.5" x14ac:dyDescent="0.2">
      <c r="A12" s="164">
        <v>4000</v>
      </c>
      <c r="B12" s="166" t="s">
        <v>106</v>
      </c>
      <c r="C12" s="135">
        <v>0</v>
      </c>
      <c r="D12" s="135">
        <v>0</v>
      </c>
      <c r="E12" s="135">
        <v>0</v>
      </c>
      <c r="F12" s="135">
        <v>999032.56000000029</v>
      </c>
      <c r="G12" s="135">
        <v>3058</v>
      </c>
      <c r="H12" s="135">
        <v>995974.56000000029</v>
      </c>
      <c r="I12" s="154">
        <f>H12/ H19</f>
        <v>8.1475313340953467E-2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11355387.000000002</v>
      </c>
      <c r="G13" s="136">
        <f t="shared" si="0"/>
        <v>2404161.2700000009</v>
      </c>
      <c r="H13" s="136">
        <f t="shared" si="0"/>
        <v>8951225.7300000023</v>
      </c>
      <c r="I13" s="155">
        <f>H13/ H19</f>
        <v>0.73225155584029666</v>
      </c>
      <c r="AI13" s="145"/>
    </row>
    <row r="14" spans="1:35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2654000.0000000009</v>
      </c>
      <c r="G14" s="135">
        <v>4452.5599999999995</v>
      </c>
      <c r="H14" s="135">
        <v>2649547.4400000009</v>
      </c>
      <c r="I14" s="154">
        <f>H14/ H19</f>
        <v>0.21674520269445549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562684.00000000012</v>
      </c>
      <c r="G15" s="135">
        <v>11331.89</v>
      </c>
      <c r="H15" s="135">
        <v>551352.1100000001</v>
      </c>
      <c r="I15" s="154">
        <f>H15/ H19</f>
        <v>4.510314593120314E-2</v>
      </c>
      <c r="AI15" s="145"/>
    </row>
    <row r="16" spans="1:35" customFormat="1" ht="15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0</v>
      </c>
      <c r="E16" s="136">
        <f t="shared" si="1"/>
        <v>0</v>
      </c>
      <c r="F16" s="136">
        <f t="shared" si="1"/>
        <v>3216684.0000000009</v>
      </c>
      <c r="G16" s="136">
        <f t="shared" si="1"/>
        <v>15784.449999999999</v>
      </c>
      <c r="H16" s="136">
        <f t="shared" si="1"/>
        <v>3200899.5500000007</v>
      </c>
      <c r="I16" s="155">
        <f>H16/ H19</f>
        <v>0.26184834862565859</v>
      </c>
      <c r="AI16" s="145"/>
    </row>
    <row r="17" spans="1:35" customFormat="1" x14ac:dyDescent="0.2">
      <c r="A17" s="153" t="s">
        <v>537</v>
      </c>
      <c r="B17" s="147" t="s">
        <v>538</v>
      </c>
      <c r="C17" s="135">
        <v>12000000</v>
      </c>
      <c r="D17" s="135">
        <v>2037989.5199999998</v>
      </c>
      <c r="E17" s="135">
        <v>1813740</v>
      </c>
      <c r="F17" s="135">
        <v>2408387.7200000007</v>
      </c>
      <c r="G17" s="135">
        <v>14560513</v>
      </c>
      <c r="H17" s="135">
        <v>72124.240000000995</v>
      </c>
      <c r="I17" s="154">
        <f>H17/ H19</f>
        <v>5.9000955340447738E-3</v>
      </c>
      <c r="AI17" s="145"/>
    </row>
    <row r="18" spans="1:35" customFormat="1" ht="15" x14ac:dyDescent="0.25">
      <c r="A18" s="134" t="s">
        <v>7</v>
      </c>
      <c r="B18" s="134"/>
      <c r="C18" s="136">
        <f>+C17</f>
        <v>12000000</v>
      </c>
      <c r="D18" s="136">
        <f>+D17</f>
        <v>2037989.5199999998</v>
      </c>
      <c r="E18" s="136">
        <f>+E17</f>
        <v>1813740</v>
      </c>
      <c r="F18" s="136">
        <f>+F17</f>
        <v>2408387.7200000007</v>
      </c>
      <c r="G18" s="136">
        <f>+G17</f>
        <v>14560513</v>
      </c>
      <c r="H18" s="136">
        <f t="shared" ref="H18" si="2">C18+D18-E18+F18-G18</f>
        <v>72124.240000000224</v>
      </c>
      <c r="I18" s="155">
        <f>H18/ H19</f>
        <v>5.9000955340447114E-3</v>
      </c>
      <c r="AI18" s="145"/>
    </row>
    <row r="19" spans="1:35" customFormat="1" ht="21" x14ac:dyDescent="0.35">
      <c r="A19" s="379" t="s">
        <v>5</v>
      </c>
      <c r="B19" s="380"/>
      <c r="C19" s="136">
        <f>SUM(C18+C16+C13)</f>
        <v>12000000</v>
      </c>
      <c r="D19" s="136">
        <f t="shared" ref="D19:H19" si="3">SUM(D18+D16+D13)</f>
        <v>2037989.5199999998</v>
      </c>
      <c r="E19" s="136">
        <f t="shared" si="3"/>
        <v>1813740</v>
      </c>
      <c r="F19" s="136">
        <f t="shared" si="3"/>
        <v>16980458.720000003</v>
      </c>
      <c r="G19" s="136">
        <f t="shared" si="3"/>
        <v>16980458.719999999</v>
      </c>
      <c r="H19" s="136">
        <f t="shared" si="3"/>
        <v>12224249.520000003</v>
      </c>
      <c r="I19" s="155">
        <f>H19/ H19</f>
        <v>1</v>
      </c>
      <c r="AI19" s="145"/>
    </row>
    <row r="20" spans="1:35" x14ac:dyDescent="0.2">
      <c r="H20" s="22"/>
    </row>
  </sheetData>
  <mergeCells count="15">
    <mergeCell ref="A19:B19"/>
    <mergeCell ref="A2:I2"/>
    <mergeCell ref="E7:E8"/>
    <mergeCell ref="F7:G7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D7:D8"/>
    <mergeCell ref="A5:I5"/>
  </mergeCells>
  <printOptions horizontalCentered="1" verticalCentered="1"/>
  <pageMargins left="0" right="0" top="0" bottom="0" header="0" footer="0"/>
  <pageSetup scale="84" orientation="landscape" r:id="rId1"/>
  <headerFooter alignWithMargins="0">
    <oddHeader>&amp;R&amp;"Arial,Negrita"&amp;16ANEXO 2.5F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2:AU21"/>
  <sheetViews>
    <sheetView view="pageBreakPreview" zoomScale="70" zoomScaleNormal="100" zoomScaleSheetLayoutView="70" workbookViewId="0">
      <selection activeCell="C2" sqref="C2"/>
    </sheetView>
  </sheetViews>
  <sheetFormatPr baseColWidth="10" defaultRowHeight="15" x14ac:dyDescent="0.25"/>
  <cols>
    <col min="1" max="1" width="46" style="140" customWidth="1"/>
    <col min="2" max="21" width="15.5703125" style="140" customWidth="1"/>
    <col min="22" max="46" width="11.42578125" style="140"/>
    <col min="47" max="47" width="11.42578125" style="141"/>
    <col min="48" max="16384" width="11.42578125" style="140"/>
  </cols>
  <sheetData>
    <row r="2" spans="1:47" s="150" customFormat="1" ht="18.75" x14ac:dyDescent="0.3">
      <c r="A2" s="148" t="s">
        <v>1401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AU2" s="151"/>
    </row>
    <row r="3" spans="1:47" customFormat="1" ht="12.75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customFormat="1" ht="12.75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customFormat="1" ht="12.75" x14ac:dyDescent="0.2">
      <c r="A5" s="190" t="s">
        <v>516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customFormat="1" ht="12.75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x14ac:dyDescent="0.2">
      <c r="A11" s="278" t="s">
        <v>77</v>
      </c>
      <c r="B11" s="209">
        <v>451883.96000000008</v>
      </c>
      <c r="C11" s="209">
        <v>0</v>
      </c>
      <c r="D11" s="209">
        <v>451883.96000000008</v>
      </c>
      <c r="E11" s="209">
        <v>451883.96000000008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x14ac:dyDescent="0.2">
      <c r="A12" s="278" t="s">
        <v>384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  <c r="I12" s="209">
        <v>0</v>
      </c>
      <c r="J12" s="209">
        <v>0</v>
      </c>
      <c r="K12" s="209">
        <v>0</v>
      </c>
      <c r="L12" s="209">
        <v>430000.00000000006</v>
      </c>
      <c r="M12" s="209">
        <v>430000.00000000006</v>
      </c>
      <c r="N12" s="209">
        <v>0</v>
      </c>
      <c r="O12" s="209">
        <v>430000.00000000006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x14ac:dyDescent="0.2">
      <c r="A13" s="278" t="s">
        <v>385</v>
      </c>
      <c r="B13" s="209">
        <v>451883.96000000008</v>
      </c>
      <c r="C13" s="209">
        <v>0</v>
      </c>
      <c r="D13" s="209">
        <v>451883.96000000008</v>
      </c>
      <c r="E13" s="209">
        <v>451883.96000000008</v>
      </c>
      <c r="F13" s="209">
        <v>0</v>
      </c>
      <c r="G13" s="209">
        <v>0</v>
      </c>
      <c r="H13" s="209">
        <v>0</v>
      </c>
      <c r="I13" s="209">
        <v>0</v>
      </c>
      <c r="J13" s="209">
        <v>0</v>
      </c>
      <c r="K13" s="209">
        <v>0</v>
      </c>
      <c r="L13" s="209">
        <v>0</v>
      </c>
      <c r="M13" s="209">
        <v>0</v>
      </c>
      <c r="N13" s="209">
        <v>0</v>
      </c>
      <c r="O13" s="209">
        <v>0</v>
      </c>
      <c r="P13" s="209">
        <v>0</v>
      </c>
      <c r="Q13" s="209">
        <v>0</v>
      </c>
      <c r="R13" s="209">
        <v>0</v>
      </c>
      <c r="S13" s="209">
        <v>0</v>
      </c>
      <c r="T13" s="209">
        <v>0</v>
      </c>
      <c r="U13" s="209">
        <v>0</v>
      </c>
      <c r="AU13" s="211"/>
    </row>
    <row r="14" spans="1:47" s="210" customFormat="1" ht="30" x14ac:dyDescent="0.2">
      <c r="A14" s="278" t="s">
        <v>386</v>
      </c>
      <c r="B14" s="209">
        <v>0</v>
      </c>
      <c r="C14" s="209">
        <v>0</v>
      </c>
      <c r="D14" s="209">
        <v>0</v>
      </c>
      <c r="E14" s="209">
        <v>0</v>
      </c>
      <c r="F14" s="209">
        <v>0</v>
      </c>
      <c r="G14" s="209">
        <v>45240</v>
      </c>
      <c r="H14" s="209">
        <v>0</v>
      </c>
      <c r="I14" s="209">
        <v>45240</v>
      </c>
      <c r="J14" s="209">
        <v>45240</v>
      </c>
      <c r="K14" s="209">
        <v>0</v>
      </c>
      <c r="L14" s="209">
        <v>74975.99000000002</v>
      </c>
      <c r="M14" s="209">
        <v>0</v>
      </c>
      <c r="N14" s="209">
        <v>74975.989999999991</v>
      </c>
      <c r="O14" s="209">
        <v>74975.99000000002</v>
      </c>
      <c r="P14" s="209">
        <v>0</v>
      </c>
      <c r="Q14" s="209">
        <v>0</v>
      </c>
      <c r="R14" s="209">
        <v>0</v>
      </c>
      <c r="S14" s="209">
        <v>0</v>
      </c>
      <c r="T14" s="209">
        <v>0</v>
      </c>
      <c r="U14" s="209">
        <v>0</v>
      </c>
      <c r="AU14" s="211"/>
    </row>
    <row r="15" spans="1:47" s="210" customFormat="1" ht="45" x14ac:dyDescent="0.2">
      <c r="A15" s="278" t="s">
        <v>387</v>
      </c>
      <c r="B15" s="209">
        <v>451883.96000000008</v>
      </c>
      <c r="C15" s="209">
        <v>0</v>
      </c>
      <c r="D15" s="209">
        <v>451883.96000000008</v>
      </c>
      <c r="E15" s="209">
        <v>451883.96000000008</v>
      </c>
      <c r="F15" s="209">
        <v>0</v>
      </c>
      <c r="G15" s="209">
        <v>5000</v>
      </c>
      <c r="H15" s="209">
        <v>5000</v>
      </c>
      <c r="I15" s="209">
        <v>0</v>
      </c>
      <c r="J15" s="209">
        <v>5000</v>
      </c>
      <c r="K15" s="209">
        <v>0</v>
      </c>
      <c r="L15" s="209">
        <v>15000</v>
      </c>
      <c r="M15" s="209">
        <v>15000</v>
      </c>
      <c r="N15" s="209">
        <v>0</v>
      </c>
      <c r="O15" s="209">
        <v>15000</v>
      </c>
      <c r="P15" s="209">
        <v>0</v>
      </c>
      <c r="Q15" s="209">
        <v>0</v>
      </c>
      <c r="R15" s="209">
        <v>0</v>
      </c>
      <c r="S15" s="209">
        <v>0</v>
      </c>
      <c r="T15" s="209">
        <v>0</v>
      </c>
      <c r="U15" s="209">
        <v>0</v>
      </c>
      <c r="AU15" s="211"/>
    </row>
    <row r="16" spans="1:47" s="210" customFormat="1" ht="30" x14ac:dyDescent="0.2">
      <c r="A16" s="278" t="s">
        <v>388</v>
      </c>
      <c r="B16" s="209">
        <v>0</v>
      </c>
      <c r="C16" s="209">
        <v>0</v>
      </c>
      <c r="D16" s="209">
        <v>0</v>
      </c>
      <c r="E16" s="209">
        <v>0</v>
      </c>
      <c r="F16" s="209">
        <v>0</v>
      </c>
      <c r="G16" s="209">
        <v>43476.079999999994</v>
      </c>
      <c r="H16" s="209">
        <v>19999.989999999998</v>
      </c>
      <c r="I16" s="209">
        <v>23476.079999999998</v>
      </c>
      <c r="J16" s="209">
        <v>43476.07</v>
      </c>
      <c r="K16" s="209">
        <v>9.9999999999999985E-3</v>
      </c>
      <c r="L16" s="209">
        <v>0</v>
      </c>
      <c r="M16" s="209">
        <v>0</v>
      </c>
      <c r="N16" s="209">
        <v>0</v>
      </c>
      <c r="O16" s="209">
        <v>0</v>
      </c>
      <c r="P16" s="209">
        <v>0</v>
      </c>
      <c r="Q16" s="209">
        <v>0</v>
      </c>
      <c r="R16" s="209">
        <v>0</v>
      </c>
      <c r="S16" s="209">
        <v>0</v>
      </c>
      <c r="T16" s="209">
        <v>0</v>
      </c>
      <c r="U16" s="209">
        <v>0</v>
      </c>
      <c r="AU16" s="211"/>
    </row>
    <row r="17" spans="1:47" s="210" customFormat="1" x14ac:dyDescent="0.2">
      <c r="A17" s="278" t="s">
        <v>389</v>
      </c>
      <c r="B17" s="209">
        <v>2503648.8800000008</v>
      </c>
      <c r="C17" s="209">
        <v>0</v>
      </c>
      <c r="D17" s="209">
        <v>1355651.88</v>
      </c>
      <c r="E17" s="209">
        <v>1355651.88</v>
      </c>
      <c r="F17" s="209">
        <v>1147997.0000000009</v>
      </c>
      <c r="G17" s="209">
        <v>0</v>
      </c>
      <c r="H17" s="209">
        <v>0</v>
      </c>
      <c r="I17" s="209">
        <v>0</v>
      </c>
      <c r="J17" s="209">
        <v>0</v>
      </c>
      <c r="K17" s="209">
        <v>0</v>
      </c>
      <c r="L17" s="209">
        <v>0</v>
      </c>
      <c r="M17" s="209">
        <v>0</v>
      </c>
      <c r="N17" s="209">
        <v>0</v>
      </c>
      <c r="O17" s="209">
        <v>0</v>
      </c>
      <c r="P17" s="209">
        <v>0</v>
      </c>
      <c r="Q17" s="209">
        <v>2500000.0000000009</v>
      </c>
      <c r="R17" s="209">
        <v>1000000</v>
      </c>
      <c r="S17" s="209">
        <v>1500000</v>
      </c>
      <c r="T17" s="209">
        <v>2500000.0000000009</v>
      </c>
      <c r="U17" s="209">
        <v>0</v>
      </c>
      <c r="AU17" s="211"/>
    </row>
    <row r="18" spans="1:47" s="210" customFormat="1" x14ac:dyDescent="0.2">
      <c r="A18" s="278" t="s">
        <v>390</v>
      </c>
      <c r="B18" s="209">
        <v>0</v>
      </c>
      <c r="C18" s="209">
        <v>0</v>
      </c>
      <c r="D18" s="209">
        <v>0</v>
      </c>
      <c r="E18" s="209">
        <v>0</v>
      </c>
      <c r="F18" s="209">
        <v>0</v>
      </c>
      <c r="G18" s="209">
        <v>407367.0400000001</v>
      </c>
      <c r="H18" s="209">
        <v>209105.64000000007</v>
      </c>
      <c r="I18" s="209">
        <v>198261.4</v>
      </c>
      <c r="J18" s="209">
        <v>407367.0400000001</v>
      </c>
      <c r="K18" s="209">
        <v>0</v>
      </c>
      <c r="L18" s="209">
        <v>98584.400000000009</v>
      </c>
      <c r="M18" s="209">
        <v>21444.400000000009</v>
      </c>
      <c r="N18" s="209">
        <v>77140</v>
      </c>
      <c r="O18" s="209">
        <v>98584.400000000009</v>
      </c>
      <c r="P18" s="209">
        <v>0</v>
      </c>
      <c r="Q18" s="209">
        <v>0</v>
      </c>
      <c r="R18" s="209">
        <v>0</v>
      </c>
      <c r="S18" s="209">
        <v>0</v>
      </c>
      <c r="T18" s="209">
        <v>0</v>
      </c>
      <c r="U18" s="209">
        <v>0</v>
      </c>
      <c r="AU18" s="211"/>
    </row>
    <row r="19" spans="1:47" s="210" customFormat="1" x14ac:dyDescent="0.2">
      <c r="A19" s="278" t="s">
        <v>396</v>
      </c>
      <c r="B19" s="209">
        <v>0</v>
      </c>
      <c r="C19" s="209">
        <v>0</v>
      </c>
      <c r="D19" s="209">
        <v>0</v>
      </c>
      <c r="E19" s="209">
        <v>0</v>
      </c>
      <c r="F19" s="209">
        <v>0</v>
      </c>
      <c r="G19" s="209">
        <v>50000</v>
      </c>
      <c r="H19" s="209">
        <v>50000</v>
      </c>
      <c r="I19" s="209">
        <v>0</v>
      </c>
      <c r="J19" s="209">
        <v>50000</v>
      </c>
      <c r="K19" s="209">
        <v>0</v>
      </c>
      <c r="L19" s="209">
        <v>0</v>
      </c>
      <c r="M19" s="209">
        <v>0</v>
      </c>
      <c r="N19" s="209">
        <v>0</v>
      </c>
      <c r="O19" s="209">
        <v>0</v>
      </c>
      <c r="P19" s="209">
        <v>0</v>
      </c>
      <c r="Q19" s="209">
        <v>0</v>
      </c>
      <c r="R19" s="209">
        <v>0</v>
      </c>
      <c r="S19" s="209">
        <v>0</v>
      </c>
      <c r="T19" s="209">
        <v>0</v>
      </c>
      <c r="U19" s="209">
        <v>0</v>
      </c>
      <c r="AU19" s="211"/>
    </row>
    <row r="20" spans="1:47" s="210" customFormat="1" x14ac:dyDescent="0.2">
      <c r="A20" s="278" t="s">
        <v>397</v>
      </c>
      <c r="B20" s="209">
        <v>0</v>
      </c>
      <c r="C20" s="209">
        <v>0</v>
      </c>
      <c r="D20" s="209">
        <v>0</v>
      </c>
      <c r="E20" s="209">
        <v>0</v>
      </c>
      <c r="F20" s="209">
        <v>0</v>
      </c>
      <c r="G20" s="209">
        <v>65024.6</v>
      </c>
      <c r="H20" s="209">
        <v>27399.98</v>
      </c>
      <c r="I20" s="209">
        <v>37624.6</v>
      </c>
      <c r="J20" s="209">
        <v>65024.579999999994</v>
      </c>
      <c r="K20" s="209">
        <v>1.9999999999999997E-2</v>
      </c>
      <c r="L20" s="209">
        <v>634</v>
      </c>
      <c r="M20" s="209">
        <v>634</v>
      </c>
      <c r="N20" s="209">
        <v>0</v>
      </c>
      <c r="O20" s="209">
        <v>634</v>
      </c>
      <c r="P20" s="209">
        <v>0</v>
      </c>
      <c r="Q20" s="209">
        <v>0</v>
      </c>
      <c r="R20" s="209">
        <v>0</v>
      </c>
      <c r="S20" s="209">
        <v>0</v>
      </c>
      <c r="T20" s="209">
        <v>0</v>
      </c>
      <c r="U20" s="209">
        <v>0</v>
      </c>
      <c r="AU20" s="211"/>
    </row>
    <row r="21" spans="1:47" s="210" customFormat="1" ht="15.75" x14ac:dyDescent="0.25">
      <c r="A21" s="281" t="s">
        <v>5</v>
      </c>
      <c r="B21" s="212">
        <f>SUM(B11:B20)</f>
        <v>3859300.7600000012</v>
      </c>
      <c r="C21" s="212">
        <f t="shared" ref="C21:U21" si="0">SUM(C11:C20)</f>
        <v>0</v>
      </c>
      <c r="D21" s="212">
        <f t="shared" si="0"/>
        <v>2711303.7600000002</v>
      </c>
      <c r="E21" s="212">
        <f t="shared" si="0"/>
        <v>2711303.7600000002</v>
      </c>
      <c r="F21" s="212">
        <f t="shared" si="0"/>
        <v>1147997.0000000009</v>
      </c>
      <c r="G21" s="212">
        <f t="shared" si="0"/>
        <v>616107.72000000009</v>
      </c>
      <c r="H21" s="212">
        <f t="shared" si="0"/>
        <v>311505.61000000004</v>
      </c>
      <c r="I21" s="212">
        <f t="shared" si="0"/>
        <v>304602.07999999996</v>
      </c>
      <c r="J21" s="212">
        <f t="shared" si="0"/>
        <v>616107.69000000006</v>
      </c>
      <c r="K21" s="212">
        <f t="shared" si="0"/>
        <v>2.9999999999999995E-2</v>
      </c>
      <c r="L21" s="212">
        <f t="shared" si="0"/>
        <v>619194.39000000013</v>
      </c>
      <c r="M21" s="212">
        <f t="shared" si="0"/>
        <v>467078.40000000008</v>
      </c>
      <c r="N21" s="212">
        <f t="shared" si="0"/>
        <v>152115.99</v>
      </c>
      <c r="O21" s="212">
        <f t="shared" si="0"/>
        <v>619194.39000000013</v>
      </c>
      <c r="P21" s="212">
        <f t="shared" si="0"/>
        <v>0</v>
      </c>
      <c r="Q21" s="212">
        <f t="shared" si="0"/>
        <v>2500000.0000000009</v>
      </c>
      <c r="R21" s="212">
        <f t="shared" si="0"/>
        <v>1000000</v>
      </c>
      <c r="S21" s="212">
        <f t="shared" si="0"/>
        <v>1500000</v>
      </c>
      <c r="T21" s="212">
        <f t="shared" si="0"/>
        <v>2500000.0000000009</v>
      </c>
      <c r="U21" s="212">
        <f t="shared" si="0"/>
        <v>0</v>
      </c>
      <c r="AU21" s="211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8" orientation="landscape" r:id="rId1"/>
  <headerFooter>
    <oddHeader>&amp;RANEXO 2.3</oddHeader>
    <oddFooter>&amp;F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FF0000"/>
  </sheetPr>
  <dimension ref="A1:AI20"/>
  <sheetViews>
    <sheetView view="pageBreakPreview" zoomScaleNormal="100" zoomScaleSheetLayoutView="100" workbookViewId="0">
      <selection activeCell="F24" sqref="F24"/>
    </sheetView>
  </sheetViews>
  <sheetFormatPr baseColWidth="10" defaultColWidth="11.42578125" defaultRowHeight="12.75" x14ac:dyDescent="0.2"/>
  <cols>
    <col min="1" max="1" width="10" style="17" customWidth="1"/>
    <col min="2" max="2" width="42.140625" style="17" customWidth="1"/>
    <col min="3" max="3" width="18.42578125" style="17" customWidth="1"/>
    <col min="4" max="4" width="17.140625" style="17" customWidth="1"/>
    <col min="5" max="5" width="16.7109375" style="17" customWidth="1"/>
    <col min="6" max="7" width="15.85546875" style="17" customWidth="1"/>
    <col min="8" max="8" width="17.28515625" style="17" customWidth="1"/>
    <col min="9" max="10" width="11.42578125" style="17"/>
    <col min="11" max="11" width="12.85546875" style="17" bestFit="1" customWidth="1"/>
    <col min="12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ht="18" x14ac:dyDescent="0.25">
      <c r="A4" s="367" t="s">
        <v>491</v>
      </c>
      <c r="B4" s="367"/>
      <c r="C4" s="367"/>
      <c r="D4" s="367"/>
      <c r="E4" s="367"/>
      <c r="F4" s="367"/>
      <c r="G4" s="367"/>
      <c r="H4" s="367"/>
      <c r="I4" s="367"/>
    </row>
    <row r="5" spans="1:35" ht="18" x14ac:dyDescent="0.25">
      <c r="A5" s="367" t="s">
        <v>493</v>
      </c>
      <c r="B5" s="367"/>
      <c r="C5" s="367"/>
      <c r="D5" s="367"/>
      <c r="E5" s="367"/>
      <c r="F5" s="367"/>
      <c r="G5" s="367"/>
      <c r="H5" s="367"/>
      <c r="I5" s="367"/>
    </row>
    <row r="6" spans="1:35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35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35" x14ac:dyDescent="0.2">
      <c r="A8" s="398"/>
      <c r="B8" s="401"/>
      <c r="C8" s="393"/>
      <c r="D8" s="394"/>
      <c r="E8" s="394"/>
      <c r="F8" s="142" t="s">
        <v>39</v>
      </c>
      <c r="G8" s="142" t="s">
        <v>38</v>
      </c>
      <c r="H8" s="393"/>
      <c r="I8" s="401"/>
    </row>
    <row r="9" spans="1:35" customFormat="1" x14ac:dyDescent="0.2">
      <c r="A9" s="164">
        <v>1000</v>
      </c>
      <c r="B9" s="165" t="s">
        <v>22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54">
        <f>H9/ H19</f>
        <v>0</v>
      </c>
      <c r="AI9" s="145"/>
    </row>
    <row r="10" spans="1:35" customFormat="1" x14ac:dyDescent="0.2">
      <c r="A10" s="164" t="s">
        <v>534</v>
      </c>
      <c r="B10" s="165" t="s">
        <v>105</v>
      </c>
      <c r="C10" s="135">
        <v>0</v>
      </c>
      <c r="D10" s="135">
        <v>120000</v>
      </c>
      <c r="E10" s="135">
        <v>0</v>
      </c>
      <c r="F10" s="135">
        <v>0</v>
      </c>
      <c r="G10" s="135">
        <v>108046</v>
      </c>
      <c r="H10" s="135">
        <v>11954</v>
      </c>
      <c r="I10" s="154">
        <f>H10/ H19</f>
        <v>1.0217094017094017E-2</v>
      </c>
      <c r="AI10" s="145"/>
    </row>
    <row r="11" spans="1:35" customFormat="1" x14ac:dyDescent="0.2">
      <c r="A11" s="164">
        <v>3000</v>
      </c>
      <c r="B11" s="165" t="s">
        <v>21</v>
      </c>
      <c r="C11" s="135">
        <v>0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54">
        <f>H11/ H19</f>
        <v>0</v>
      </c>
      <c r="AI11" s="145"/>
    </row>
    <row r="12" spans="1:35" customFormat="1" ht="25.5" x14ac:dyDescent="0.2">
      <c r="A12" s="164">
        <v>4000</v>
      </c>
      <c r="B12" s="166" t="s">
        <v>106</v>
      </c>
      <c r="C12" s="135">
        <v>0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54">
        <f>H12/ H19</f>
        <v>0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120000</v>
      </c>
      <c r="E13" s="136">
        <f t="shared" si="0"/>
        <v>0</v>
      </c>
      <c r="F13" s="136">
        <f t="shared" si="0"/>
        <v>0</v>
      </c>
      <c r="G13" s="136">
        <f t="shared" si="0"/>
        <v>108046</v>
      </c>
      <c r="H13" s="136">
        <f t="shared" si="0"/>
        <v>11954</v>
      </c>
      <c r="I13" s="155">
        <f>H13/ H19</f>
        <v>1.0217094017094017E-2</v>
      </c>
      <c r="AI13" s="145"/>
    </row>
    <row r="14" spans="1:35" customFormat="1" ht="25.5" x14ac:dyDescent="0.2">
      <c r="A14" s="153" t="s">
        <v>541</v>
      </c>
      <c r="B14" s="156" t="s">
        <v>100</v>
      </c>
      <c r="C14" s="135">
        <v>0</v>
      </c>
      <c r="D14" s="135">
        <v>1050000</v>
      </c>
      <c r="E14" s="135">
        <v>0</v>
      </c>
      <c r="F14" s="135">
        <v>108046</v>
      </c>
      <c r="G14" s="135">
        <v>1.0299999999999998</v>
      </c>
      <c r="H14" s="135">
        <v>1158044.97</v>
      </c>
      <c r="I14" s="154">
        <f>H14/ H19</f>
        <v>0.98978202564102558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f>H15/ H19</f>
        <v>0</v>
      </c>
      <c r="AI15" s="145"/>
    </row>
    <row r="16" spans="1:35" customFormat="1" ht="15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1050000</v>
      </c>
      <c r="E16" s="136">
        <f t="shared" si="1"/>
        <v>0</v>
      </c>
      <c r="F16" s="136">
        <f t="shared" si="1"/>
        <v>108046</v>
      </c>
      <c r="G16" s="136">
        <f t="shared" si="1"/>
        <v>1.0299999999999998</v>
      </c>
      <c r="H16" s="136">
        <f t="shared" si="1"/>
        <v>1158044.97</v>
      </c>
      <c r="I16" s="155">
        <f>H16/ H19</f>
        <v>0.98978202564102558</v>
      </c>
      <c r="AI16" s="145"/>
    </row>
    <row r="17" spans="1:35" customFormat="1" x14ac:dyDescent="0.2">
      <c r="A17" s="153">
        <v>7000</v>
      </c>
      <c r="B17" s="147" t="s">
        <v>35</v>
      </c>
      <c r="C17" s="135">
        <v>0</v>
      </c>
      <c r="D17" s="135">
        <v>0</v>
      </c>
      <c r="E17" s="135">
        <v>0</v>
      </c>
      <c r="F17" s="135">
        <v>1.0299999999999998</v>
      </c>
      <c r="G17" s="135">
        <v>0</v>
      </c>
      <c r="H17" s="135">
        <v>1.0299999999999998</v>
      </c>
      <c r="I17" s="154">
        <f>H17/ H19</f>
        <v>8.8034188034188012E-7</v>
      </c>
      <c r="AI17" s="145"/>
    </row>
    <row r="18" spans="1:35" customFormat="1" ht="15" x14ac:dyDescent="0.25">
      <c r="A18" s="134" t="s">
        <v>7</v>
      </c>
      <c r="B18" s="134"/>
      <c r="C18" s="136">
        <f>+C17</f>
        <v>0</v>
      </c>
      <c r="D18" s="136">
        <f>+D17</f>
        <v>0</v>
      </c>
      <c r="E18" s="136">
        <f>+E17</f>
        <v>0</v>
      </c>
      <c r="F18" s="136">
        <f>+F17</f>
        <v>1.0299999999999998</v>
      </c>
      <c r="G18" s="136">
        <f>+G17</f>
        <v>0</v>
      </c>
      <c r="H18" s="136">
        <f t="shared" ref="H18" si="2">C18+D18-E18+F18-G18</f>
        <v>1.0299999999999998</v>
      </c>
      <c r="I18" s="155">
        <f>H18/ H19</f>
        <v>8.8034188034188012E-7</v>
      </c>
      <c r="AI18" s="145"/>
    </row>
    <row r="19" spans="1:35" customFormat="1" ht="21" x14ac:dyDescent="0.35">
      <c r="A19" s="379" t="s">
        <v>5</v>
      </c>
      <c r="B19" s="380"/>
      <c r="C19" s="136">
        <f>SUM(C18+C16+C13)</f>
        <v>0</v>
      </c>
      <c r="D19" s="136">
        <f t="shared" ref="D19:H19" si="3">SUM(D18+D16+D13)</f>
        <v>1170000</v>
      </c>
      <c r="E19" s="136">
        <f t="shared" si="3"/>
        <v>0</v>
      </c>
      <c r="F19" s="136">
        <f t="shared" si="3"/>
        <v>108047.03</v>
      </c>
      <c r="G19" s="136">
        <f t="shared" si="3"/>
        <v>108047.03</v>
      </c>
      <c r="H19" s="136">
        <f t="shared" si="3"/>
        <v>1170000</v>
      </c>
      <c r="I19" s="155">
        <f>H19/ H19</f>
        <v>1</v>
      </c>
      <c r="AI19" s="145"/>
    </row>
    <row r="20" spans="1:35" x14ac:dyDescent="0.2">
      <c r="H20" s="22"/>
    </row>
  </sheetData>
  <mergeCells count="15"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3" orientation="landscape" r:id="rId1"/>
  <headerFooter alignWithMargins="0">
    <oddHeader>&amp;R&amp;"Arial,Negrita"&amp;16ANEXO 2.5G</oddHeader>
    <oddFooter>&amp;F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FF0000"/>
  </sheetPr>
  <dimension ref="A1:AI20"/>
  <sheetViews>
    <sheetView view="pageBreakPreview" zoomScale="115" zoomScaleNormal="100" zoomScaleSheetLayoutView="115" workbookViewId="0">
      <selection activeCell="B21" sqref="B21"/>
    </sheetView>
  </sheetViews>
  <sheetFormatPr baseColWidth="10" defaultColWidth="11.42578125" defaultRowHeight="12.75" x14ac:dyDescent="0.2"/>
  <cols>
    <col min="1" max="1" width="10" style="17" customWidth="1"/>
    <col min="2" max="2" width="42.140625" style="17" customWidth="1"/>
    <col min="3" max="3" width="18.42578125" style="17" customWidth="1"/>
    <col min="4" max="4" width="16" style="17" customWidth="1"/>
    <col min="5" max="5" width="16.28515625" style="17" customWidth="1"/>
    <col min="6" max="7" width="15.85546875" style="17" customWidth="1"/>
    <col min="8" max="8" width="17.28515625" style="17" customWidth="1"/>
    <col min="9" max="10" width="11.42578125" style="17"/>
    <col min="11" max="11" width="12.85546875" style="17" bestFit="1" customWidth="1"/>
    <col min="12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ht="18" x14ac:dyDescent="0.25">
      <c r="A4" s="367" t="s">
        <v>490</v>
      </c>
      <c r="B4" s="367"/>
      <c r="C4" s="367"/>
      <c r="D4" s="367"/>
      <c r="E4" s="367"/>
      <c r="F4" s="367"/>
      <c r="G4" s="367"/>
      <c r="H4" s="367"/>
      <c r="I4" s="367"/>
    </row>
    <row r="5" spans="1:35" ht="18" x14ac:dyDescent="0.25">
      <c r="A5" s="367" t="s">
        <v>494</v>
      </c>
      <c r="B5" s="367"/>
      <c r="C5" s="367"/>
      <c r="D5" s="367"/>
      <c r="E5" s="367"/>
      <c r="F5" s="367"/>
      <c r="G5" s="367"/>
      <c r="H5" s="367"/>
      <c r="I5" s="367"/>
    </row>
    <row r="6" spans="1:35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35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35" x14ac:dyDescent="0.2">
      <c r="A8" s="398"/>
      <c r="B8" s="401"/>
      <c r="C8" s="393"/>
      <c r="D8" s="394"/>
      <c r="E8" s="394"/>
      <c r="F8" s="142" t="s">
        <v>39</v>
      </c>
      <c r="G8" s="142" t="s">
        <v>38</v>
      </c>
      <c r="H8" s="393"/>
      <c r="I8" s="401"/>
    </row>
    <row r="9" spans="1:35" customFormat="1" x14ac:dyDescent="0.2">
      <c r="A9" s="164">
        <v>1000</v>
      </c>
      <c r="B9" s="165" t="s">
        <v>22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54">
        <v>0</v>
      </c>
      <c r="AI9" s="145"/>
    </row>
    <row r="10" spans="1:35" customFormat="1" x14ac:dyDescent="0.2">
      <c r="A10" s="164">
        <v>2000</v>
      </c>
      <c r="B10" s="165" t="s">
        <v>105</v>
      </c>
      <c r="C10" s="135">
        <v>0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54">
        <v>0</v>
      </c>
      <c r="AI10" s="145"/>
    </row>
    <row r="11" spans="1:35" customFormat="1" x14ac:dyDescent="0.2">
      <c r="A11" s="164">
        <v>3000</v>
      </c>
      <c r="B11" s="165" t="s">
        <v>21</v>
      </c>
      <c r="C11" s="135">
        <v>0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54">
        <v>0</v>
      </c>
      <c r="AI11" s="145"/>
    </row>
    <row r="12" spans="1:35" customFormat="1" ht="25.5" x14ac:dyDescent="0.2">
      <c r="A12" s="164">
        <v>4000</v>
      </c>
      <c r="B12" s="166" t="s">
        <v>106</v>
      </c>
      <c r="C12" s="135">
        <v>0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54">
        <v>0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0</v>
      </c>
      <c r="G13" s="136">
        <f t="shared" si="0"/>
        <v>0</v>
      </c>
      <c r="H13" s="136">
        <f t="shared" si="0"/>
        <v>0</v>
      </c>
      <c r="I13" s="155">
        <v>0</v>
      </c>
      <c r="AI13" s="145"/>
    </row>
    <row r="14" spans="1:35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v>0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v>0</v>
      </c>
      <c r="AI15" s="145"/>
    </row>
    <row r="16" spans="1:35" customFormat="1" ht="15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0</v>
      </c>
      <c r="E16" s="136">
        <f t="shared" si="1"/>
        <v>0</v>
      </c>
      <c r="F16" s="136">
        <f t="shared" si="1"/>
        <v>0</v>
      </c>
      <c r="G16" s="136">
        <f t="shared" si="1"/>
        <v>0</v>
      </c>
      <c r="H16" s="136">
        <f t="shared" si="1"/>
        <v>0</v>
      </c>
      <c r="I16" s="155">
        <v>0</v>
      </c>
      <c r="AI16" s="145"/>
    </row>
    <row r="17" spans="1:35" customFormat="1" x14ac:dyDescent="0.2">
      <c r="A17" s="153" t="s">
        <v>537</v>
      </c>
      <c r="B17" s="147" t="s">
        <v>538</v>
      </c>
      <c r="C17" s="135">
        <v>0</v>
      </c>
      <c r="D17" s="135">
        <v>728921.73000000021</v>
      </c>
      <c r="E17" s="135">
        <v>728921.73000000021</v>
      </c>
      <c r="F17" s="135">
        <v>0</v>
      </c>
      <c r="G17" s="135">
        <v>0</v>
      </c>
      <c r="H17" s="135">
        <v>0</v>
      </c>
      <c r="I17" s="154">
        <v>0</v>
      </c>
      <c r="AI17" s="145"/>
    </row>
    <row r="18" spans="1:35" customFormat="1" ht="15" x14ac:dyDescent="0.25">
      <c r="A18" s="134" t="s">
        <v>7</v>
      </c>
      <c r="B18" s="134"/>
      <c r="C18" s="136">
        <f>SUM(C17)</f>
        <v>0</v>
      </c>
      <c r="D18" s="136">
        <f t="shared" ref="D18:H18" si="2">SUM(D17)</f>
        <v>728921.73000000021</v>
      </c>
      <c r="E18" s="136">
        <f t="shared" si="2"/>
        <v>728921.73000000021</v>
      </c>
      <c r="F18" s="136">
        <f t="shared" si="2"/>
        <v>0</v>
      </c>
      <c r="G18" s="136">
        <f t="shared" si="2"/>
        <v>0</v>
      </c>
      <c r="H18" s="136">
        <f t="shared" si="2"/>
        <v>0</v>
      </c>
      <c r="I18" s="155">
        <v>0</v>
      </c>
      <c r="AI18" s="145"/>
    </row>
    <row r="19" spans="1:35" customFormat="1" ht="21" x14ac:dyDescent="0.35">
      <c r="A19" s="379" t="s">
        <v>5</v>
      </c>
      <c r="B19" s="380"/>
      <c r="C19" s="136">
        <f>SUM(C18+C16+C13)</f>
        <v>0</v>
      </c>
      <c r="D19" s="136">
        <f t="shared" ref="D19:H19" si="3">SUM(D18+D16+D13)</f>
        <v>728921.73000000021</v>
      </c>
      <c r="E19" s="136">
        <f t="shared" si="3"/>
        <v>728921.73000000021</v>
      </c>
      <c r="F19" s="136">
        <f t="shared" si="3"/>
        <v>0</v>
      </c>
      <c r="G19" s="136">
        <f t="shared" si="3"/>
        <v>0</v>
      </c>
      <c r="H19" s="136">
        <f t="shared" si="3"/>
        <v>0</v>
      </c>
      <c r="I19" s="155">
        <v>0</v>
      </c>
      <c r="AI19" s="145"/>
    </row>
    <row r="20" spans="1:35" x14ac:dyDescent="0.2">
      <c r="H20" s="22"/>
    </row>
  </sheetData>
  <mergeCells count="15"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4" orientation="landscape" r:id="rId1"/>
  <headerFooter alignWithMargins="0">
    <oddHeader>&amp;R&amp;"Arial,Negrita"&amp;16ANEXO 2.5H</oddHeader>
    <oddFooter>&amp;F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FEF83-CAE0-4778-BCCC-4DF6FF6DFE02}">
  <sheetPr>
    <tabColor rgb="FFFF0000"/>
  </sheetPr>
  <dimension ref="A1:AI20"/>
  <sheetViews>
    <sheetView view="pageBreakPreview" zoomScale="115" zoomScaleNormal="100" zoomScaleSheetLayoutView="115" workbookViewId="0">
      <selection activeCell="F14" sqref="F14"/>
    </sheetView>
  </sheetViews>
  <sheetFormatPr baseColWidth="10" defaultColWidth="11.42578125" defaultRowHeight="12.75" x14ac:dyDescent="0.2"/>
  <cols>
    <col min="1" max="1" width="10" style="17" customWidth="1"/>
    <col min="2" max="2" width="42.140625" style="17" customWidth="1"/>
    <col min="3" max="3" width="18.42578125" style="17" customWidth="1"/>
    <col min="4" max="4" width="16" style="17" customWidth="1"/>
    <col min="5" max="5" width="16.28515625" style="17" customWidth="1"/>
    <col min="6" max="7" width="15.85546875" style="17" customWidth="1"/>
    <col min="8" max="8" width="17.28515625" style="17" customWidth="1"/>
    <col min="9" max="10" width="11.42578125" style="17"/>
    <col min="11" max="11" width="12.85546875" style="17" bestFit="1" customWidth="1"/>
    <col min="12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ht="18" x14ac:dyDescent="0.25">
      <c r="A4" s="367" t="s">
        <v>490</v>
      </c>
      <c r="B4" s="367"/>
      <c r="C4" s="367"/>
      <c r="D4" s="367"/>
      <c r="E4" s="367"/>
      <c r="F4" s="367"/>
      <c r="G4" s="367"/>
      <c r="H4" s="367"/>
      <c r="I4" s="367"/>
    </row>
    <row r="5" spans="1:35" ht="18" x14ac:dyDescent="0.25">
      <c r="A5" s="367" t="s">
        <v>1402</v>
      </c>
      <c r="B5" s="367"/>
      <c r="C5" s="367"/>
      <c r="D5" s="367"/>
      <c r="E5" s="367"/>
      <c r="F5" s="367"/>
      <c r="G5" s="367"/>
      <c r="H5" s="367"/>
      <c r="I5" s="367"/>
    </row>
    <row r="6" spans="1:35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35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35" x14ac:dyDescent="0.2">
      <c r="A8" s="398"/>
      <c r="B8" s="401"/>
      <c r="C8" s="393"/>
      <c r="D8" s="394"/>
      <c r="E8" s="394"/>
      <c r="F8" s="142" t="s">
        <v>39</v>
      </c>
      <c r="G8" s="142" t="s">
        <v>38</v>
      </c>
      <c r="H8" s="393"/>
      <c r="I8" s="401"/>
    </row>
    <row r="9" spans="1:35" customFormat="1" x14ac:dyDescent="0.2">
      <c r="A9" s="164">
        <v>1000</v>
      </c>
      <c r="B9" s="165" t="s">
        <v>22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54">
        <v>0</v>
      </c>
      <c r="AI9" s="145"/>
    </row>
    <row r="10" spans="1:35" customFormat="1" x14ac:dyDescent="0.2">
      <c r="A10" s="164">
        <v>2000</v>
      </c>
      <c r="B10" s="165" t="s">
        <v>105</v>
      </c>
      <c r="C10" s="135">
        <v>0</v>
      </c>
      <c r="D10" s="135">
        <v>0</v>
      </c>
      <c r="E10" s="135">
        <v>0</v>
      </c>
      <c r="F10" s="135">
        <v>53002.2</v>
      </c>
      <c r="G10" s="135">
        <v>3.51</v>
      </c>
      <c r="H10" s="135">
        <v>52998.689999999995</v>
      </c>
      <c r="I10" s="154">
        <v>0</v>
      </c>
      <c r="AI10" s="145"/>
    </row>
    <row r="11" spans="1:35" customFormat="1" x14ac:dyDescent="0.2">
      <c r="A11" s="164">
        <v>3000</v>
      </c>
      <c r="B11" s="165" t="s">
        <v>21</v>
      </c>
      <c r="C11" s="135">
        <v>0</v>
      </c>
      <c r="D11" s="135">
        <v>0</v>
      </c>
      <c r="E11" s="135">
        <v>0</v>
      </c>
      <c r="F11" s="135">
        <v>15597.8</v>
      </c>
      <c r="G11" s="135">
        <v>7.3999999999999995</v>
      </c>
      <c r="H11" s="135">
        <v>15590.4</v>
      </c>
      <c r="I11" s="154">
        <v>0</v>
      </c>
      <c r="AI11" s="145"/>
    </row>
    <row r="12" spans="1:35" customFormat="1" ht="25.5" x14ac:dyDescent="0.2">
      <c r="A12" s="164">
        <v>4000</v>
      </c>
      <c r="B12" s="166" t="s">
        <v>106</v>
      </c>
      <c r="C12" s="135">
        <v>0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54">
        <v>0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68600</v>
      </c>
      <c r="G13" s="136">
        <f t="shared" si="0"/>
        <v>10.91</v>
      </c>
      <c r="H13" s="136">
        <f t="shared" si="0"/>
        <v>68589.09</v>
      </c>
      <c r="I13" s="155">
        <v>0</v>
      </c>
      <c r="AI13" s="145"/>
    </row>
    <row r="14" spans="1:35" customFormat="1" ht="25.5" x14ac:dyDescent="0.2">
      <c r="A14" s="153">
        <v>5000</v>
      </c>
      <c r="B14" s="156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v>0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v>0</v>
      </c>
      <c r="AI15" s="145"/>
    </row>
    <row r="16" spans="1:35" customFormat="1" ht="15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0</v>
      </c>
      <c r="E16" s="136">
        <f t="shared" si="1"/>
        <v>0</v>
      </c>
      <c r="F16" s="136">
        <f t="shared" si="1"/>
        <v>0</v>
      </c>
      <c r="G16" s="136">
        <f t="shared" si="1"/>
        <v>0</v>
      </c>
      <c r="H16" s="136">
        <f t="shared" si="1"/>
        <v>0</v>
      </c>
      <c r="I16" s="155">
        <v>0</v>
      </c>
      <c r="AI16" s="145"/>
    </row>
    <row r="17" spans="1:35" customFormat="1" x14ac:dyDescent="0.2">
      <c r="A17" s="153" t="s">
        <v>537</v>
      </c>
      <c r="B17" s="147" t="s">
        <v>538</v>
      </c>
      <c r="C17" s="135">
        <v>0</v>
      </c>
      <c r="D17" s="135">
        <v>68600.000000000029</v>
      </c>
      <c r="E17" s="135">
        <v>0</v>
      </c>
      <c r="F17" s="135">
        <v>10.909999999999998</v>
      </c>
      <c r="G17" s="135">
        <v>68600.000000000029</v>
      </c>
      <c r="H17" s="135">
        <v>10.909999999999998</v>
      </c>
      <c r="I17" s="154">
        <v>0</v>
      </c>
      <c r="AI17" s="145"/>
    </row>
    <row r="18" spans="1:35" customFormat="1" ht="15" x14ac:dyDescent="0.25">
      <c r="A18" s="134" t="s">
        <v>7</v>
      </c>
      <c r="B18" s="134"/>
      <c r="C18" s="136">
        <f>SUM(C17)</f>
        <v>0</v>
      </c>
      <c r="D18" s="136">
        <f t="shared" ref="D18:H18" si="2">SUM(D17)</f>
        <v>68600.000000000029</v>
      </c>
      <c r="E18" s="136">
        <f t="shared" si="2"/>
        <v>0</v>
      </c>
      <c r="F18" s="136">
        <f t="shared" si="2"/>
        <v>10.909999999999998</v>
      </c>
      <c r="G18" s="136">
        <f t="shared" si="2"/>
        <v>68600.000000000029</v>
      </c>
      <c r="H18" s="136">
        <f t="shared" si="2"/>
        <v>10.909999999999998</v>
      </c>
      <c r="I18" s="155">
        <v>0</v>
      </c>
      <c r="AI18" s="145"/>
    </row>
    <row r="19" spans="1:35" customFormat="1" ht="21" x14ac:dyDescent="0.35">
      <c r="A19" s="379" t="s">
        <v>5</v>
      </c>
      <c r="B19" s="380"/>
      <c r="C19" s="136">
        <f>SUM(C18+C16+C13)</f>
        <v>0</v>
      </c>
      <c r="D19" s="136">
        <f t="shared" ref="D19:H19" si="3">SUM(D18+D16+D13)</f>
        <v>68600.000000000029</v>
      </c>
      <c r="E19" s="136">
        <f t="shared" si="3"/>
        <v>0</v>
      </c>
      <c r="F19" s="136">
        <f t="shared" si="3"/>
        <v>68610.91</v>
      </c>
      <c r="G19" s="136">
        <f t="shared" si="3"/>
        <v>68610.910000000033</v>
      </c>
      <c r="H19" s="136">
        <f t="shared" si="3"/>
        <v>68600</v>
      </c>
      <c r="I19" s="155">
        <v>0</v>
      </c>
      <c r="AI19" s="145"/>
    </row>
    <row r="20" spans="1:35" x14ac:dyDescent="0.2">
      <c r="H20" s="22"/>
    </row>
  </sheetData>
  <mergeCells count="15">
    <mergeCell ref="I6:I8"/>
    <mergeCell ref="D7:D8"/>
    <mergeCell ref="E7:E8"/>
    <mergeCell ref="F7:G7"/>
    <mergeCell ref="A19:B19"/>
    <mergeCell ref="A1:I1"/>
    <mergeCell ref="A2:I2"/>
    <mergeCell ref="A3:I3"/>
    <mergeCell ref="A4:I4"/>
    <mergeCell ref="A5:I5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4" orientation="landscape" r:id="rId1"/>
  <headerFooter alignWithMargins="0">
    <oddHeader>&amp;R&amp;"Arial,Negrita"&amp;16ANEXO 2.5I</oddHeader>
    <oddFooter>&amp;F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FF0000"/>
  </sheetPr>
  <dimension ref="A1:K23"/>
  <sheetViews>
    <sheetView view="pageBreakPreview" zoomScale="85" zoomScaleNormal="100" zoomScaleSheetLayoutView="85" workbookViewId="0">
      <selection activeCell="G28" sqref="G28"/>
    </sheetView>
  </sheetViews>
  <sheetFormatPr baseColWidth="10" defaultColWidth="11.42578125" defaultRowHeight="12.75" x14ac:dyDescent="0.2"/>
  <cols>
    <col min="1" max="1" width="17" style="17" customWidth="1"/>
    <col min="2" max="2" width="44" style="17" customWidth="1"/>
    <col min="3" max="3" width="18.42578125" style="17" customWidth="1"/>
    <col min="4" max="4" width="16" style="17" customWidth="1"/>
    <col min="5" max="5" width="16.28515625" style="17" customWidth="1"/>
    <col min="6" max="6" width="14.42578125" style="17" customWidth="1"/>
    <col min="7" max="7" width="14.28515625" style="17" customWidth="1"/>
    <col min="8" max="8" width="17.28515625" style="17" customWidth="1"/>
    <col min="9" max="10" width="11.42578125" style="17"/>
    <col min="11" max="11" width="12.85546875" style="17" bestFit="1" customWidth="1"/>
    <col min="12" max="16384" width="11.42578125" style="17"/>
  </cols>
  <sheetData>
    <row r="1" spans="1:11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11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11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11" ht="18" x14ac:dyDescent="0.25">
      <c r="A4" s="367" t="s">
        <v>490</v>
      </c>
      <c r="B4" s="367"/>
      <c r="C4" s="367"/>
      <c r="D4" s="367"/>
      <c r="E4" s="367"/>
      <c r="F4" s="367"/>
      <c r="G4" s="367"/>
      <c r="H4" s="367"/>
      <c r="I4" s="367"/>
    </row>
    <row r="5" spans="1:11" ht="18" x14ac:dyDescent="0.25">
      <c r="A5" s="367" t="s">
        <v>542</v>
      </c>
      <c r="B5" s="367"/>
      <c r="C5" s="367"/>
      <c r="D5" s="367"/>
      <c r="E5" s="367"/>
      <c r="F5" s="367"/>
      <c r="G5" s="367"/>
      <c r="H5" s="367"/>
      <c r="I5" s="367"/>
    </row>
    <row r="6" spans="1:11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11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11" x14ac:dyDescent="0.2">
      <c r="A8" s="398"/>
      <c r="B8" s="401"/>
      <c r="C8" s="393"/>
      <c r="D8" s="394"/>
      <c r="E8" s="394"/>
      <c r="F8" s="132" t="s">
        <v>39</v>
      </c>
      <c r="G8" s="132" t="s">
        <v>38</v>
      </c>
      <c r="H8" s="393"/>
      <c r="I8" s="401"/>
    </row>
    <row r="9" spans="1:11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f t="shared" ref="H9:H19" si="0">C9+D9-E9+F9-G9</f>
        <v>0</v>
      </c>
      <c r="I9" s="47">
        <f>+H9/H21</f>
        <v>0</v>
      </c>
    </row>
    <row r="10" spans="1:11" s="48" customFormat="1" ht="15.75" x14ac:dyDescent="0.2">
      <c r="A10" s="40">
        <v>2000</v>
      </c>
      <c r="B10" s="49" t="s">
        <v>105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99">
        <f t="shared" si="0"/>
        <v>0</v>
      </c>
      <c r="I10" s="52">
        <f>+H10/H21</f>
        <v>0</v>
      </c>
    </row>
    <row r="11" spans="1:11" s="48" customFormat="1" ht="15.75" x14ac:dyDescent="0.2">
      <c r="A11" s="40">
        <v>3000</v>
      </c>
      <c r="B11" s="41" t="s">
        <v>21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99">
        <f t="shared" si="0"/>
        <v>0</v>
      </c>
      <c r="I11" s="52">
        <f>+H11/H21</f>
        <v>0</v>
      </c>
      <c r="J11" s="91"/>
      <c r="K11" s="90"/>
    </row>
    <row r="12" spans="1:11" s="48" customFormat="1" ht="25.5" x14ac:dyDescent="0.2">
      <c r="A12" s="40">
        <v>4000</v>
      </c>
      <c r="B12" s="53" t="s">
        <v>106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99">
        <f t="shared" si="0"/>
        <v>0</v>
      </c>
      <c r="I12" s="52">
        <f>+H12/H21</f>
        <v>0</v>
      </c>
      <c r="J12" s="91"/>
      <c r="K12" s="90"/>
    </row>
    <row r="13" spans="1:11" s="48" customFormat="1" ht="15" x14ac:dyDescent="0.2">
      <c r="A13" s="55" t="s">
        <v>37</v>
      </c>
      <c r="B13" s="56"/>
      <c r="C13" s="57">
        <f t="shared" ref="C13:I13" si="1">SUM(C9:C12)</f>
        <v>0</v>
      </c>
      <c r="D13" s="57">
        <f t="shared" si="1"/>
        <v>0</v>
      </c>
      <c r="E13" s="57">
        <f t="shared" si="1"/>
        <v>0</v>
      </c>
      <c r="F13" s="57">
        <f t="shared" si="1"/>
        <v>0</v>
      </c>
      <c r="G13" s="57">
        <f>SUM(G9:G12)</f>
        <v>0</v>
      </c>
      <c r="H13" s="57">
        <f t="shared" si="1"/>
        <v>0</v>
      </c>
      <c r="I13" s="58">
        <f t="shared" si="1"/>
        <v>0</v>
      </c>
    </row>
    <row r="14" spans="1:11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f t="shared" si="0"/>
        <v>0</v>
      </c>
      <c r="I14" s="52">
        <f>+H14/H21</f>
        <v>0</v>
      </c>
    </row>
    <row r="15" spans="1:11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99">
        <f t="shared" si="0"/>
        <v>0</v>
      </c>
      <c r="I15" s="52">
        <f>+H15/H21</f>
        <v>0</v>
      </c>
      <c r="J15" s="91"/>
    </row>
    <row r="16" spans="1:11" s="48" customFormat="1" ht="15" x14ac:dyDescent="0.2">
      <c r="A16" s="60" t="s">
        <v>91</v>
      </c>
      <c r="B16" s="56"/>
      <c r="C16" s="57">
        <f t="shared" ref="C16:I16" si="2">SUM(C14:C15)</f>
        <v>0</v>
      </c>
      <c r="D16" s="57">
        <f t="shared" si="2"/>
        <v>0</v>
      </c>
      <c r="E16" s="57">
        <f t="shared" si="2"/>
        <v>0</v>
      </c>
      <c r="F16" s="57">
        <f t="shared" si="2"/>
        <v>0</v>
      </c>
      <c r="G16" s="57">
        <f t="shared" si="2"/>
        <v>0</v>
      </c>
      <c r="H16" s="57">
        <f t="shared" si="2"/>
        <v>0</v>
      </c>
      <c r="I16" s="58">
        <f t="shared" si="2"/>
        <v>0</v>
      </c>
    </row>
    <row r="17" spans="1:9" s="48" customFormat="1" ht="25.5" x14ac:dyDescent="0.2">
      <c r="A17" s="39" t="s">
        <v>537</v>
      </c>
      <c r="B17" s="64" t="s">
        <v>538</v>
      </c>
      <c r="C17" s="42">
        <v>0</v>
      </c>
      <c r="D17" s="50">
        <v>9705.9199999999983</v>
      </c>
      <c r="E17" s="50">
        <v>0</v>
      </c>
      <c r="F17" s="50">
        <v>0</v>
      </c>
      <c r="G17" s="50">
        <v>0</v>
      </c>
      <c r="H17" s="99">
        <v>9705.9199999999983</v>
      </c>
      <c r="I17" s="47">
        <f>+H17/H21</f>
        <v>1</v>
      </c>
    </row>
    <row r="18" spans="1:9" s="48" customFormat="1" ht="15.75" x14ac:dyDescent="0.2">
      <c r="A18" s="28">
        <v>8000</v>
      </c>
      <c r="B18" s="53" t="s">
        <v>107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99">
        <f t="shared" si="0"/>
        <v>0</v>
      </c>
      <c r="I18" s="52">
        <f>+H18/H21</f>
        <v>0</v>
      </c>
    </row>
    <row r="19" spans="1:9" s="48" customFormat="1" ht="15.75" x14ac:dyDescent="0.2">
      <c r="A19" s="28">
        <v>9000</v>
      </c>
      <c r="B19" s="53" t="s">
        <v>34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 t="shared" si="0"/>
        <v>0</v>
      </c>
      <c r="I19" s="52">
        <f>+H19/H21</f>
        <v>0</v>
      </c>
    </row>
    <row r="20" spans="1:9" s="48" customFormat="1" ht="15" x14ac:dyDescent="0.2">
      <c r="A20" s="60" t="s">
        <v>7</v>
      </c>
      <c r="B20" s="56"/>
      <c r="C20" s="57">
        <f t="shared" ref="C20:I20" si="3">SUM(C17:C19)</f>
        <v>0</v>
      </c>
      <c r="D20" s="100">
        <f t="shared" si="3"/>
        <v>9705.9199999999983</v>
      </c>
      <c r="E20" s="100">
        <f t="shared" si="3"/>
        <v>0</v>
      </c>
      <c r="F20" s="100">
        <f t="shared" si="3"/>
        <v>0</v>
      </c>
      <c r="G20" s="100">
        <f t="shared" si="3"/>
        <v>0</v>
      </c>
      <c r="H20" s="100">
        <f t="shared" si="3"/>
        <v>9705.9199999999983</v>
      </c>
      <c r="I20" s="58">
        <f t="shared" si="3"/>
        <v>1</v>
      </c>
    </row>
    <row r="21" spans="1:9" s="48" customFormat="1" ht="18" x14ac:dyDescent="0.2">
      <c r="A21" s="402" t="s">
        <v>41</v>
      </c>
      <c r="B21" s="403"/>
      <c r="C21" s="100">
        <f>C13+C16+C20</f>
        <v>0</v>
      </c>
      <c r="D21" s="100">
        <f>D13+D16+D20</f>
        <v>9705.9199999999983</v>
      </c>
      <c r="E21" s="100">
        <f>SUM(E13+E16+E20)</f>
        <v>0</v>
      </c>
      <c r="F21" s="100">
        <f>SUM(F13+F16+F20)</f>
        <v>0</v>
      </c>
      <c r="G21" s="100">
        <f>SUM(G13+G16+G20)</f>
        <v>0</v>
      </c>
      <c r="H21" s="100">
        <f>SUM(H13+H16+H20)</f>
        <v>9705.9199999999983</v>
      </c>
      <c r="I21" s="66">
        <f>I13+I16+I20</f>
        <v>1</v>
      </c>
    </row>
    <row r="22" spans="1:9" ht="18" x14ac:dyDescent="0.25">
      <c r="A22" s="27"/>
      <c r="B22" s="26"/>
      <c r="C22" s="25"/>
      <c r="D22" s="25"/>
      <c r="E22" s="25"/>
      <c r="F22" s="25"/>
      <c r="G22" s="25"/>
      <c r="H22" s="25"/>
      <c r="I22" s="24"/>
    </row>
    <row r="23" spans="1:9" x14ac:dyDescent="0.2">
      <c r="H23" s="22"/>
    </row>
  </sheetData>
  <mergeCells count="15">
    <mergeCell ref="E7:E8"/>
    <mergeCell ref="F7:G7"/>
    <mergeCell ref="A21:B21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D7:D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2.5J</oddHeader>
    <oddFooter>&amp;F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Hoja15">
    <tabColor rgb="FFFF0000"/>
  </sheetPr>
  <dimension ref="A1:J26"/>
  <sheetViews>
    <sheetView view="pageBreakPreview" topLeftCell="A4" zoomScaleNormal="100" zoomScaleSheetLayoutView="100" workbookViewId="0">
      <selection activeCell="K20" sqref="K20"/>
    </sheetView>
  </sheetViews>
  <sheetFormatPr baseColWidth="10" defaultColWidth="11.42578125" defaultRowHeight="12.75" x14ac:dyDescent="0.2"/>
  <cols>
    <col min="1" max="1" width="10" style="17" customWidth="1"/>
    <col min="2" max="2" width="38.7109375" style="17" customWidth="1"/>
    <col min="3" max="5" width="15.7109375" style="17" customWidth="1"/>
    <col min="6" max="7" width="14.5703125" style="17" customWidth="1"/>
    <col min="8" max="8" width="15.7109375" style="17" customWidth="1"/>
    <col min="9" max="9" width="10" style="17" customWidth="1"/>
    <col min="10" max="16384" width="11.42578125" style="17"/>
  </cols>
  <sheetData>
    <row r="1" spans="1:10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10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10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10" ht="15.75" customHeight="1" x14ac:dyDescent="0.25">
      <c r="A4" s="367" t="s">
        <v>490</v>
      </c>
      <c r="B4" s="367"/>
      <c r="C4" s="367"/>
      <c r="D4" s="367"/>
      <c r="E4" s="367"/>
      <c r="F4" s="367"/>
      <c r="G4" s="367"/>
      <c r="H4" s="367"/>
      <c r="I4" s="367"/>
    </row>
    <row r="5" spans="1:10" ht="15.75" x14ac:dyDescent="0.25">
      <c r="A5" s="406" t="s">
        <v>520</v>
      </c>
      <c r="B5" s="406"/>
      <c r="C5" s="406"/>
      <c r="D5" s="406"/>
      <c r="E5" s="406"/>
      <c r="F5" s="406"/>
      <c r="G5" s="406"/>
      <c r="H5" s="406"/>
      <c r="I5" s="406"/>
    </row>
    <row r="6" spans="1:10" ht="46.5" customHeight="1" x14ac:dyDescent="0.25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20" t="s">
        <v>2</v>
      </c>
    </row>
    <row r="7" spans="1:10" ht="28.5" customHeight="1" x14ac:dyDescent="0.25">
      <c r="A7" s="397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19"/>
    </row>
    <row r="8" spans="1:10" ht="30" customHeight="1" x14ac:dyDescent="0.25">
      <c r="A8" s="398"/>
      <c r="B8" s="401"/>
      <c r="C8" s="393"/>
      <c r="D8" s="393"/>
      <c r="E8" s="393"/>
      <c r="F8" s="92" t="s">
        <v>39</v>
      </c>
      <c r="G8" s="92" t="s">
        <v>38</v>
      </c>
      <c r="H8" s="393"/>
      <c r="I8" s="11"/>
    </row>
    <row r="9" spans="1:10" s="48" customFormat="1" ht="15.75" x14ac:dyDescent="0.2">
      <c r="A9" s="40">
        <v>1000</v>
      </c>
      <c r="B9" s="41" t="s">
        <v>22</v>
      </c>
      <c r="C9" s="43">
        <v>0</v>
      </c>
      <c r="D9" s="50">
        <v>0</v>
      </c>
      <c r="E9" s="50">
        <v>0</v>
      </c>
      <c r="F9" s="50">
        <v>0</v>
      </c>
      <c r="G9" s="50">
        <v>0</v>
      </c>
      <c r="H9" s="50">
        <f>C9+D9-E9+F9-G9</f>
        <v>0</v>
      </c>
      <c r="I9" s="52">
        <f>H9/$H$21</f>
        <v>0</v>
      </c>
    </row>
    <row r="10" spans="1:10" s="48" customFormat="1" ht="15.75" x14ac:dyDescent="0.2">
      <c r="A10" s="40">
        <v>2000</v>
      </c>
      <c r="B10" s="49" t="s">
        <v>105</v>
      </c>
      <c r="C10" s="43">
        <v>0</v>
      </c>
      <c r="D10" s="50">
        <v>0</v>
      </c>
      <c r="E10" s="50">
        <v>0</v>
      </c>
      <c r="F10" s="50">
        <v>0</v>
      </c>
      <c r="G10" s="50">
        <v>0</v>
      </c>
      <c r="H10" s="50">
        <f>C10+D10-E10+F10-G10</f>
        <v>0</v>
      </c>
      <c r="I10" s="52">
        <f>H10/$H$21</f>
        <v>0</v>
      </c>
    </row>
    <row r="11" spans="1:10" s="48" customFormat="1" ht="15.75" x14ac:dyDescent="0.2">
      <c r="A11" s="40">
        <v>3000</v>
      </c>
      <c r="B11" s="41" t="s">
        <v>21</v>
      </c>
      <c r="C11" s="43">
        <v>0</v>
      </c>
      <c r="D11" s="50">
        <v>0</v>
      </c>
      <c r="E11" s="50">
        <v>0</v>
      </c>
      <c r="F11" s="50">
        <v>0</v>
      </c>
      <c r="G11" s="50">
        <v>0</v>
      </c>
      <c r="H11" s="50">
        <f>C11+D11-E11+F11-G11</f>
        <v>0</v>
      </c>
      <c r="I11" s="52">
        <f>H11/$H$21</f>
        <v>0</v>
      </c>
    </row>
    <row r="12" spans="1:10" s="48" customFormat="1" ht="27.75" customHeight="1" x14ac:dyDescent="0.2">
      <c r="A12" s="40">
        <v>4000</v>
      </c>
      <c r="B12" s="53" t="s">
        <v>106</v>
      </c>
      <c r="C12" s="43">
        <v>0</v>
      </c>
      <c r="D12" s="50">
        <v>0</v>
      </c>
      <c r="E12" s="50">
        <v>0</v>
      </c>
      <c r="F12" s="50">
        <v>0</v>
      </c>
      <c r="G12" s="50">
        <v>0</v>
      </c>
      <c r="H12" s="50">
        <f>C12+D12-E12+F12-G12</f>
        <v>0</v>
      </c>
      <c r="I12" s="52">
        <f>H12/$H$21</f>
        <v>0</v>
      </c>
      <c r="J12" s="82"/>
    </row>
    <row r="13" spans="1:10" s="48" customFormat="1" ht="15" x14ac:dyDescent="0.2">
      <c r="A13" s="55" t="s">
        <v>37</v>
      </c>
      <c r="B13" s="70"/>
      <c r="C13" s="57">
        <f t="shared" ref="C13:I13" si="0">SUM(C9:C12)</f>
        <v>0</v>
      </c>
      <c r="D13" s="57">
        <f t="shared" si="0"/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</row>
    <row r="14" spans="1:10" s="48" customFormat="1" ht="25.5" x14ac:dyDescent="0.2">
      <c r="A14" s="28">
        <v>5000</v>
      </c>
      <c r="B14" s="53" t="s">
        <v>100</v>
      </c>
      <c r="C14" s="43">
        <v>0</v>
      </c>
      <c r="D14" s="50">
        <v>0</v>
      </c>
      <c r="E14" s="50">
        <v>0</v>
      </c>
      <c r="F14" s="50">
        <v>0</v>
      </c>
      <c r="G14" s="50">
        <v>0</v>
      </c>
      <c r="H14" s="50">
        <f>C14+D14-E14+F14-G14</f>
        <v>0</v>
      </c>
      <c r="I14" s="52">
        <f>H14/$H$21</f>
        <v>0</v>
      </c>
    </row>
    <row r="15" spans="1:10" s="48" customFormat="1" ht="15.75" x14ac:dyDescent="0.2">
      <c r="A15" s="28">
        <v>6000</v>
      </c>
      <c r="B15" s="59" t="s">
        <v>36</v>
      </c>
      <c r="C15" s="43">
        <v>0</v>
      </c>
      <c r="D15" s="50">
        <v>0</v>
      </c>
      <c r="E15" s="50">
        <v>0</v>
      </c>
      <c r="F15" s="50">
        <f>2297547.82-2297547.82</f>
        <v>0</v>
      </c>
      <c r="G15" s="50">
        <f>9794.58-9794.58</f>
        <v>0</v>
      </c>
      <c r="H15" s="50">
        <f>C15+D15-E15+F15-G15</f>
        <v>0</v>
      </c>
      <c r="I15" s="52">
        <f>H15/$H$21</f>
        <v>0</v>
      </c>
    </row>
    <row r="16" spans="1:10" s="48" customFormat="1" ht="15" x14ac:dyDescent="0.2">
      <c r="A16" s="60" t="s">
        <v>91</v>
      </c>
      <c r="B16" s="70"/>
      <c r="C16" s="57">
        <f t="shared" ref="C16:I16" si="1">SUM(C14:C15)</f>
        <v>0</v>
      </c>
      <c r="D16" s="57">
        <f t="shared" si="1"/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57">
        <f t="shared" si="1"/>
        <v>0</v>
      </c>
      <c r="I16" s="58">
        <f t="shared" si="1"/>
        <v>0</v>
      </c>
    </row>
    <row r="17" spans="1:9" s="48" customFormat="1" ht="25.5" x14ac:dyDescent="0.2">
      <c r="A17" s="28" t="s">
        <v>537</v>
      </c>
      <c r="B17" s="53" t="s">
        <v>538</v>
      </c>
      <c r="C17" s="50">
        <v>0</v>
      </c>
      <c r="D17" s="50">
        <v>2.7399999999999998</v>
      </c>
      <c r="E17" s="50">
        <v>0</v>
      </c>
      <c r="F17" s="50">
        <v>0</v>
      </c>
      <c r="G17" s="50">
        <v>0</v>
      </c>
      <c r="H17" s="50">
        <v>2.7399999999999998</v>
      </c>
      <c r="I17" s="52">
        <f>H17/$H$21</f>
        <v>1</v>
      </c>
    </row>
    <row r="18" spans="1:9" s="48" customFormat="1" ht="15.75" x14ac:dyDescent="0.2">
      <c r="A18" s="28">
        <v>8000</v>
      </c>
      <c r="B18" s="49" t="s">
        <v>107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2">
        <f>H18/$H$21</f>
        <v>0</v>
      </c>
    </row>
    <row r="19" spans="1:9" s="48" customFormat="1" ht="15.75" x14ac:dyDescent="0.2">
      <c r="A19" s="28">
        <v>9000</v>
      </c>
      <c r="B19" s="59" t="s">
        <v>34</v>
      </c>
      <c r="C19" s="43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2">
        <f>H19/$H$21</f>
        <v>0</v>
      </c>
    </row>
    <row r="20" spans="1:9" s="48" customFormat="1" ht="15.75" x14ac:dyDescent="0.2">
      <c r="A20" s="404" t="s">
        <v>7</v>
      </c>
      <c r="B20" s="405"/>
      <c r="C20" s="57">
        <f>SUM(C17:C19)</f>
        <v>0</v>
      </c>
      <c r="D20" s="57">
        <f t="shared" ref="D20:I20" si="2">SUM(D17:D19)</f>
        <v>2.7399999999999998</v>
      </c>
      <c r="E20" s="57">
        <f t="shared" si="2"/>
        <v>0</v>
      </c>
      <c r="F20" s="57">
        <f t="shared" si="2"/>
        <v>0</v>
      </c>
      <c r="G20" s="57">
        <f t="shared" si="2"/>
        <v>0</v>
      </c>
      <c r="H20" s="57">
        <f t="shared" si="2"/>
        <v>2.7399999999999998</v>
      </c>
      <c r="I20" s="114">
        <f t="shared" si="2"/>
        <v>1</v>
      </c>
    </row>
    <row r="21" spans="1:9" ht="18" x14ac:dyDescent="0.2">
      <c r="A21" s="67" t="s">
        <v>33</v>
      </c>
      <c r="B21" s="68"/>
      <c r="C21" s="57">
        <f>C13+C16+C20</f>
        <v>0</v>
      </c>
      <c r="D21" s="57">
        <f t="shared" ref="D21:I21" si="3">D20+D16+D13</f>
        <v>2.7399999999999998</v>
      </c>
      <c r="E21" s="57">
        <f t="shared" si="3"/>
        <v>0</v>
      </c>
      <c r="F21" s="57">
        <f t="shared" si="3"/>
        <v>0</v>
      </c>
      <c r="G21" s="57">
        <f t="shared" si="3"/>
        <v>0</v>
      </c>
      <c r="H21" s="57">
        <f t="shared" si="3"/>
        <v>2.7399999999999998</v>
      </c>
      <c r="I21" s="58">
        <f t="shared" si="3"/>
        <v>1</v>
      </c>
    </row>
    <row r="22" spans="1:9" x14ac:dyDescent="0.2">
      <c r="A22" s="29"/>
      <c r="B22" s="29"/>
      <c r="C22" s="29"/>
      <c r="D22" s="29"/>
      <c r="E22" s="29"/>
      <c r="F22" s="29"/>
      <c r="G22" s="29"/>
    </row>
    <row r="23" spans="1:9" x14ac:dyDescent="0.2">
      <c r="A23" s="29"/>
      <c r="B23" s="29"/>
      <c r="C23" s="29"/>
      <c r="D23" s="29"/>
      <c r="E23" s="29"/>
      <c r="F23" s="29"/>
      <c r="G23" s="29"/>
      <c r="H23" s="80"/>
    </row>
    <row r="24" spans="1:9" ht="15.75" x14ac:dyDescent="0.25">
      <c r="A24" s="7"/>
      <c r="B24" s="29"/>
      <c r="C24" s="29"/>
      <c r="D24" s="29"/>
      <c r="E24" s="29"/>
      <c r="F24" s="126"/>
      <c r="G24" s="29"/>
    </row>
    <row r="25" spans="1:9" x14ac:dyDescent="0.2">
      <c r="A25" s="29"/>
      <c r="B25" s="29"/>
      <c r="C25" s="29"/>
      <c r="D25" s="29"/>
      <c r="E25" s="29"/>
      <c r="F25" s="29"/>
      <c r="G25" s="29"/>
    </row>
    <row r="26" spans="1:9" x14ac:dyDescent="0.2">
      <c r="A26" s="29"/>
      <c r="B26" s="29"/>
      <c r="C26" s="29"/>
      <c r="D26" s="29"/>
      <c r="E26" s="29"/>
      <c r="F26" s="29"/>
      <c r="G26" s="29"/>
    </row>
  </sheetData>
  <mergeCells count="14">
    <mergeCell ref="H6:H8"/>
    <mergeCell ref="D7:D8"/>
    <mergeCell ref="A4:I4"/>
    <mergeCell ref="A1:I1"/>
    <mergeCell ref="A3:I3"/>
    <mergeCell ref="E7:E8"/>
    <mergeCell ref="A2:I2"/>
    <mergeCell ref="A5:I5"/>
    <mergeCell ref="A20:B20"/>
    <mergeCell ref="A6:A8"/>
    <mergeCell ref="B6:B8"/>
    <mergeCell ref="F7:G7"/>
    <mergeCell ref="C6:C8"/>
    <mergeCell ref="D6:G6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2.5K</oddHeader>
    <oddFooter>&amp;C&amp;F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81906-5AAC-40EF-9309-B08B5848588A}">
  <sheetPr>
    <tabColor rgb="FFFF0000"/>
  </sheetPr>
  <dimension ref="A1:J26"/>
  <sheetViews>
    <sheetView view="pageBreakPreview" zoomScaleNormal="100" zoomScaleSheetLayoutView="100" workbookViewId="0">
      <selection activeCell="A6" sqref="A6:A8"/>
    </sheetView>
  </sheetViews>
  <sheetFormatPr baseColWidth="10" defaultColWidth="11.42578125" defaultRowHeight="12.75" x14ac:dyDescent="0.2"/>
  <cols>
    <col min="1" max="1" width="10" style="17" customWidth="1"/>
    <col min="2" max="2" width="38.7109375" style="17" customWidth="1"/>
    <col min="3" max="5" width="15.7109375" style="17" customWidth="1"/>
    <col min="6" max="7" width="14.5703125" style="17" customWidth="1"/>
    <col min="8" max="8" width="15.7109375" style="17" customWidth="1"/>
    <col min="9" max="9" width="10" style="17" customWidth="1"/>
    <col min="10" max="16384" width="11.42578125" style="17"/>
  </cols>
  <sheetData>
    <row r="1" spans="1:10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10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10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10" ht="15.75" customHeight="1" x14ac:dyDescent="0.25">
      <c r="A4" s="367" t="s">
        <v>490</v>
      </c>
      <c r="B4" s="367"/>
      <c r="C4" s="367"/>
      <c r="D4" s="367"/>
      <c r="E4" s="367"/>
      <c r="F4" s="367"/>
      <c r="G4" s="367"/>
      <c r="H4" s="367"/>
      <c r="I4" s="367"/>
    </row>
    <row r="5" spans="1:10" ht="15.75" x14ac:dyDescent="0.25">
      <c r="A5" s="406" t="s">
        <v>1403</v>
      </c>
      <c r="B5" s="406"/>
      <c r="C5" s="406"/>
      <c r="D5" s="406"/>
      <c r="E5" s="406"/>
      <c r="F5" s="406"/>
      <c r="G5" s="406"/>
      <c r="H5" s="406"/>
      <c r="I5" s="406"/>
    </row>
    <row r="6" spans="1:10" ht="46.5" customHeight="1" x14ac:dyDescent="0.25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20" t="s">
        <v>2</v>
      </c>
    </row>
    <row r="7" spans="1:10" ht="28.5" customHeight="1" x14ac:dyDescent="0.25">
      <c r="A7" s="397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19"/>
    </row>
    <row r="8" spans="1:10" ht="30" customHeight="1" x14ac:dyDescent="0.25">
      <c r="A8" s="398"/>
      <c r="B8" s="401"/>
      <c r="C8" s="393"/>
      <c r="D8" s="393"/>
      <c r="E8" s="393"/>
      <c r="F8" s="142" t="s">
        <v>39</v>
      </c>
      <c r="G8" s="142" t="s">
        <v>38</v>
      </c>
      <c r="H8" s="393"/>
      <c r="I8" s="11"/>
    </row>
    <row r="9" spans="1:10" s="48" customFormat="1" ht="15.75" x14ac:dyDescent="0.2">
      <c r="A9" s="40">
        <v>1000</v>
      </c>
      <c r="B9" s="41" t="s">
        <v>22</v>
      </c>
      <c r="C9" s="43">
        <v>0</v>
      </c>
      <c r="D9" s="50">
        <v>0</v>
      </c>
      <c r="E9" s="50">
        <v>0</v>
      </c>
      <c r="F9" s="50">
        <v>0</v>
      </c>
      <c r="G9" s="50">
        <v>0</v>
      </c>
      <c r="H9" s="50">
        <f>C9+D9-E9+F9-G9</f>
        <v>0</v>
      </c>
      <c r="I9" s="52">
        <f>H9/$H$21</f>
        <v>0</v>
      </c>
    </row>
    <row r="10" spans="1:10" s="48" customFormat="1" ht="15.75" x14ac:dyDescent="0.2">
      <c r="A10" s="40">
        <v>2000</v>
      </c>
      <c r="B10" s="49" t="s">
        <v>105</v>
      </c>
      <c r="C10" s="43">
        <v>0</v>
      </c>
      <c r="D10" s="50">
        <v>0</v>
      </c>
      <c r="E10" s="50">
        <v>0</v>
      </c>
      <c r="F10" s="50">
        <v>0</v>
      </c>
      <c r="G10" s="50">
        <v>0</v>
      </c>
      <c r="H10" s="50">
        <f>C10+D10-E10+F10-G10</f>
        <v>0</v>
      </c>
      <c r="I10" s="52">
        <f>H10/$H$21</f>
        <v>0</v>
      </c>
    </row>
    <row r="11" spans="1:10" s="48" customFormat="1" ht="15.75" x14ac:dyDescent="0.2">
      <c r="A11" s="40">
        <v>3000</v>
      </c>
      <c r="B11" s="41" t="s">
        <v>21</v>
      </c>
      <c r="C11" s="43">
        <v>0</v>
      </c>
      <c r="D11" s="50">
        <v>0</v>
      </c>
      <c r="E11" s="50">
        <v>0</v>
      </c>
      <c r="F11" s="50">
        <v>0</v>
      </c>
      <c r="G11" s="50">
        <v>0</v>
      </c>
      <c r="H11" s="50">
        <f>C11+D11-E11+F11-G11</f>
        <v>0</v>
      </c>
      <c r="I11" s="52">
        <f>H11/$H$21</f>
        <v>0</v>
      </c>
    </row>
    <row r="12" spans="1:10" s="48" customFormat="1" ht="27.75" customHeight="1" x14ac:dyDescent="0.2">
      <c r="A12" s="40">
        <v>4000</v>
      </c>
      <c r="B12" s="53" t="s">
        <v>106</v>
      </c>
      <c r="C12" s="43">
        <v>0</v>
      </c>
      <c r="D12" s="50">
        <v>0</v>
      </c>
      <c r="E12" s="50">
        <v>0</v>
      </c>
      <c r="F12" s="50">
        <v>0</v>
      </c>
      <c r="G12" s="50">
        <v>0</v>
      </c>
      <c r="H12" s="50">
        <f>C12+D12-E12+F12-G12</f>
        <v>0</v>
      </c>
      <c r="I12" s="52">
        <f>H12/$H$21</f>
        <v>0</v>
      </c>
      <c r="J12" s="82"/>
    </row>
    <row r="13" spans="1:10" s="48" customFormat="1" ht="15" x14ac:dyDescent="0.2">
      <c r="A13" s="55" t="s">
        <v>37</v>
      </c>
      <c r="B13" s="70"/>
      <c r="C13" s="57">
        <f t="shared" ref="C13:I13" si="0">SUM(C9:C12)</f>
        <v>0</v>
      </c>
      <c r="D13" s="57">
        <f t="shared" si="0"/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</row>
    <row r="14" spans="1:10" s="48" customFormat="1" ht="25.5" x14ac:dyDescent="0.2">
      <c r="A14" s="28">
        <v>5000</v>
      </c>
      <c r="B14" s="53" t="s">
        <v>100</v>
      </c>
      <c r="C14" s="43">
        <v>0</v>
      </c>
      <c r="D14" s="50">
        <v>0</v>
      </c>
      <c r="E14" s="50">
        <v>0</v>
      </c>
      <c r="F14" s="50">
        <v>0</v>
      </c>
      <c r="G14" s="50">
        <v>0</v>
      </c>
      <c r="H14" s="50">
        <f>C14+D14-E14+F14-G14</f>
        <v>0</v>
      </c>
      <c r="I14" s="52">
        <f>H14/$H$21</f>
        <v>0</v>
      </c>
    </row>
    <row r="15" spans="1:10" s="48" customFormat="1" ht="15.75" x14ac:dyDescent="0.2">
      <c r="A15" s="28">
        <v>6000</v>
      </c>
      <c r="B15" s="59" t="s">
        <v>36</v>
      </c>
      <c r="C15" s="43">
        <v>0</v>
      </c>
      <c r="D15" s="50">
        <v>0</v>
      </c>
      <c r="E15" s="50">
        <v>0</v>
      </c>
      <c r="F15" s="50">
        <v>7104788.9200000009</v>
      </c>
      <c r="G15" s="50">
        <v>1024345.2999999999</v>
      </c>
      <c r="H15" s="50">
        <v>6080443.6200000001</v>
      </c>
      <c r="I15" s="52">
        <f>H15/$H$21</f>
        <v>0.85582326068597692</v>
      </c>
    </row>
    <row r="16" spans="1:10" s="48" customFormat="1" ht="15" x14ac:dyDescent="0.2">
      <c r="A16" s="60" t="s">
        <v>91</v>
      </c>
      <c r="B16" s="70"/>
      <c r="C16" s="57">
        <f t="shared" ref="C16:I16" si="1">SUM(C14:C15)</f>
        <v>0</v>
      </c>
      <c r="D16" s="57">
        <f t="shared" si="1"/>
        <v>0</v>
      </c>
      <c r="E16" s="57">
        <f t="shared" si="1"/>
        <v>0</v>
      </c>
      <c r="F16" s="57">
        <f t="shared" si="1"/>
        <v>7104788.9200000009</v>
      </c>
      <c r="G16" s="57">
        <f t="shared" si="1"/>
        <v>1024345.2999999999</v>
      </c>
      <c r="H16" s="57">
        <f t="shared" si="1"/>
        <v>6080443.6200000001</v>
      </c>
      <c r="I16" s="58">
        <f t="shared" si="1"/>
        <v>0.85582326068597692</v>
      </c>
    </row>
    <row r="17" spans="1:9" s="48" customFormat="1" ht="25.5" x14ac:dyDescent="0.2">
      <c r="A17" s="28" t="s">
        <v>537</v>
      </c>
      <c r="B17" s="53" t="s">
        <v>538</v>
      </c>
      <c r="C17" s="50">
        <v>0</v>
      </c>
      <c r="D17" s="50">
        <v>7104788.9200000009</v>
      </c>
      <c r="E17" s="50">
        <v>0</v>
      </c>
      <c r="F17" s="50">
        <v>1024345.2999999999</v>
      </c>
      <c r="G17" s="50">
        <v>7104788.9200000009</v>
      </c>
      <c r="H17" s="50">
        <v>1024345.2999999999</v>
      </c>
      <c r="I17" s="52">
        <f>H17/$H$21</f>
        <v>0.14417673931402314</v>
      </c>
    </row>
    <row r="18" spans="1:9" s="48" customFormat="1" ht="15.75" x14ac:dyDescent="0.2">
      <c r="A18" s="28">
        <v>8000</v>
      </c>
      <c r="B18" s="49" t="s">
        <v>107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2">
        <f>H18/$H$21</f>
        <v>0</v>
      </c>
    </row>
    <row r="19" spans="1:9" s="48" customFormat="1" ht="15.75" x14ac:dyDescent="0.2">
      <c r="A19" s="28">
        <v>9000</v>
      </c>
      <c r="B19" s="59" t="s">
        <v>34</v>
      </c>
      <c r="C19" s="43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2">
        <f>H19/$H$21</f>
        <v>0</v>
      </c>
    </row>
    <row r="20" spans="1:9" s="48" customFormat="1" ht="15.75" x14ac:dyDescent="0.2">
      <c r="A20" s="404" t="s">
        <v>7</v>
      </c>
      <c r="B20" s="405"/>
      <c r="C20" s="57">
        <f>SUM(C17:C19)</f>
        <v>0</v>
      </c>
      <c r="D20" s="57">
        <f t="shared" ref="D20:I20" si="2">SUM(D17:D19)</f>
        <v>7104788.9200000009</v>
      </c>
      <c r="E20" s="57">
        <f t="shared" si="2"/>
        <v>0</v>
      </c>
      <c r="F20" s="57">
        <f t="shared" si="2"/>
        <v>1024345.2999999999</v>
      </c>
      <c r="G20" s="57">
        <f t="shared" si="2"/>
        <v>7104788.9200000009</v>
      </c>
      <c r="H20" s="57">
        <f t="shared" si="2"/>
        <v>1024345.2999999999</v>
      </c>
      <c r="I20" s="114">
        <f t="shared" si="2"/>
        <v>0.14417673931402314</v>
      </c>
    </row>
    <row r="21" spans="1:9" ht="18" x14ac:dyDescent="0.2">
      <c r="A21" s="67" t="s">
        <v>33</v>
      </c>
      <c r="B21" s="68"/>
      <c r="C21" s="57">
        <f>C13+C16+C20</f>
        <v>0</v>
      </c>
      <c r="D21" s="57">
        <f t="shared" ref="D21:I21" si="3">D20+D16+D13</f>
        <v>7104788.9200000009</v>
      </c>
      <c r="E21" s="57">
        <f t="shared" si="3"/>
        <v>0</v>
      </c>
      <c r="F21" s="57">
        <f t="shared" si="3"/>
        <v>8129134.2200000007</v>
      </c>
      <c r="G21" s="57">
        <f t="shared" si="3"/>
        <v>8129134.2200000007</v>
      </c>
      <c r="H21" s="57">
        <f t="shared" si="3"/>
        <v>7104788.9199999999</v>
      </c>
      <c r="I21" s="58">
        <f t="shared" si="3"/>
        <v>1</v>
      </c>
    </row>
    <row r="22" spans="1:9" x14ac:dyDescent="0.2">
      <c r="A22" s="29"/>
      <c r="B22" s="29"/>
      <c r="C22" s="29"/>
      <c r="D22" s="29"/>
      <c r="E22" s="29"/>
      <c r="F22" s="29"/>
      <c r="G22" s="29"/>
    </row>
    <row r="23" spans="1:9" x14ac:dyDescent="0.2">
      <c r="A23" s="29"/>
      <c r="B23" s="29"/>
      <c r="C23" s="29"/>
      <c r="D23" s="29"/>
      <c r="E23" s="29"/>
      <c r="F23" s="29"/>
      <c r="G23" s="29"/>
      <c r="H23" s="80"/>
    </row>
    <row r="24" spans="1:9" ht="15.75" x14ac:dyDescent="0.25">
      <c r="A24" s="7"/>
      <c r="B24" s="29"/>
      <c r="C24" s="29"/>
      <c r="D24" s="29"/>
      <c r="E24" s="29"/>
      <c r="F24" s="126"/>
      <c r="G24" s="29"/>
    </row>
    <row r="25" spans="1:9" x14ac:dyDescent="0.2">
      <c r="A25" s="29"/>
      <c r="B25" s="29"/>
      <c r="C25" s="29"/>
      <c r="D25" s="29"/>
      <c r="E25" s="29"/>
      <c r="F25" s="29"/>
      <c r="G25" s="29"/>
    </row>
    <row r="26" spans="1:9" x14ac:dyDescent="0.2">
      <c r="A26" s="29"/>
      <c r="B26" s="29"/>
      <c r="C26" s="29"/>
      <c r="D26" s="29"/>
      <c r="E26" s="29"/>
      <c r="F26" s="29"/>
      <c r="G26" s="29"/>
    </row>
  </sheetData>
  <mergeCells count="14">
    <mergeCell ref="D7:D8"/>
    <mergeCell ref="E7:E8"/>
    <mergeCell ref="F7:G7"/>
    <mergeCell ref="A20:B20"/>
    <mergeCell ref="A1:I1"/>
    <mergeCell ref="A2:I2"/>
    <mergeCell ref="A3:I3"/>
    <mergeCell ref="A4:I4"/>
    <mergeCell ref="A5:I5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2.5L</oddHeader>
    <oddFooter>&amp;C&amp;F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FF0000"/>
  </sheetPr>
  <dimension ref="A1:J26"/>
  <sheetViews>
    <sheetView view="pageBreakPreview" topLeftCell="A4" zoomScaleNormal="90" zoomScaleSheetLayoutView="100" workbookViewId="0">
      <selection activeCell="C26" sqref="C26"/>
    </sheetView>
  </sheetViews>
  <sheetFormatPr baseColWidth="10" defaultColWidth="11.42578125" defaultRowHeight="12.75" x14ac:dyDescent="0.2"/>
  <cols>
    <col min="1" max="1" width="10" style="17" customWidth="1"/>
    <col min="2" max="2" width="38.7109375" style="17" customWidth="1"/>
    <col min="3" max="5" width="15.7109375" style="17" customWidth="1"/>
    <col min="6" max="7" width="14.5703125" style="17" customWidth="1"/>
    <col min="8" max="8" width="15.7109375" style="17" customWidth="1"/>
    <col min="9" max="9" width="10" style="17" customWidth="1"/>
    <col min="10" max="16384" width="11.42578125" style="17"/>
  </cols>
  <sheetData>
    <row r="1" spans="1:10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10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10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10" ht="15.75" customHeight="1" x14ac:dyDescent="0.25">
      <c r="A4" s="367" t="s">
        <v>490</v>
      </c>
      <c r="B4" s="367"/>
      <c r="C4" s="367"/>
      <c r="D4" s="367"/>
      <c r="E4" s="367"/>
      <c r="F4" s="367"/>
      <c r="G4" s="367"/>
      <c r="H4" s="367"/>
      <c r="I4" s="367"/>
    </row>
    <row r="5" spans="1:10" ht="15.75" x14ac:dyDescent="0.25">
      <c r="A5" s="406" t="s">
        <v>521</v>
      </c>
      <c r="B5" s="406"/>
      <c r="C5" s="406"/>
      <c r="D5" s="406"/>
      <c r="E5" s="406"/>
      <c r="F5" s="406"/>
      <c r="G5" s="406"/>
      <c r="H5" s="406"/>
      <c r="I5" s="406"/>
    </row>
    <row r="6" spans="1:10" ht="46.5" customHeight="1" x14ac:dyDescent="0.25">
      <c r="A6" s="407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20" t="s">
        <v>2</v>
      </c>
    </row>
    <row r="7" spans="1:10" ht="28.5" customHeight="1" x14ac:dyDescent="0.25">
      <c r="A7" s="408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19"/>
    </row>
    <row r="8" spans="1:10" ht="30" customHeight="1" x14ac:dyDescent="0.25">
      <c r="A8" s="409"/>
      <c r="B8" s="401"/>
      <c r="C8" s="393"/>
      <c r="D8" s="393"/>
      <c r="E8" s="393"/>
      <c r="F8" s="142" t="s">
        <v>39</v>
      </c>
      <c r="G8" s="142" t="s">
        <v>38</v>
      </c>
      <c r="H8" s="393"/>
      <c r="I8" s="11"/>
    </row>
    <row r="9" spans="1:10" s="48" customFormat="1" ht="15.75" x14ac:dyDescent="0.2">
      <c r="A9" s="40">
        <v>1000</v>
      </c>
      <c r="B9" s="41" t="s">
        <v>22</v>
      </c>
      <c r="C9" s="43">
        <v>0</v>
      </c>
      <c r="D9" s="50">
        <v>0</v>
      </c>
      <c r="E9" s="50">
        <v>0</v>
      </c>
      <c r="F9" s="50">
        <v>0</v>
      </c>
      <c r="G9" s="50">
        <v>0</v>
      </c>
      <c r="H9" s="50">
        <f>C9+D9-E9+F9-G9</f>
        <v>0</v>
      </c>
      <c r="I9" s="52">
        <f>H9/$H$21</f>
        <v>0</v>
      </c>
    </row>
    <row r="10" spans="1:10" s="48" customFormat="1" ht="15.75" x14ac:dyDescent="0.2">
      <c r="A10" s="40">
        <v>2000</v>
      </c>
      <c r="B10" s="49" t="s">
        <v>105</v>
      </c>
      <c r="C10" s="43">
        <v>0</v>
      </c>
      <c r="D10" s="50">
        <v>0</v>
      </c>
      <c r="E10" s="50">
        <v>0</v>
      </c>
      <c r="F10" s="50">
        <v>0</v>
      </c>
      <c r="G10" s="50">
        <v>0</v>
      </c>
      <c r="H10" s="50">
        <f>C10+D10-E10+F10-G10</f>
        <v>0</v>
      </c>
      <c r="I10" s="52">
        <f>H10/$H$21</f>
        <v>0</v>
      </c>
    </row>
    <row r="11" spans="1:10" s="48" customFormat="1" ht="15.75" x14ac:dyDescent="0.2">
      <c r="A11" s="40">
        <v>3000</v>
      </c>
      <c r="B11" s="41" t="s">
        <v>21</v>
      </c>
      <c r="C11" s="43">
        <v>0</v>
      </c>
      <c r="D11" s="50">
        <v>0</v>
      </c>
      <c r="E11" s="50">
        <v>0</v>
      </c>
      <c r="F11" s="50">
        <v>0</v>
      </c>
      <c r="G11" s="50">
        <v>0</v>
      </c>
      <c r="H11" s="50">
        <f>C11+D11-E11+F11-G11</f>
        <v>0</v>
      </c>
      <c r="I11" s="52">
        <f>H11/$H$21</f>
        <v>0</v>
      </c>
    </row>
    <row r="12" spans="1:10" s="48" customFormat="1" ht="27.75" customHeight="1" x14ac:dyDescent="0.2">
      <c r="A12" s="40">
        <v>4000</v>
      </c>
      <c r="B12" s="53" t="s">
        <v>106</v>
      </c>
      <c r="C12" s="43">
        <v>0</v>
      </c>
      <c r="D12" s="50">
        <v>0</v>
      </c>
      <c r="E12" s="50">
        <v>0</v>
      </c>
      <c r="F12" s="50">
        <v>0</v>
      </c>
      <c r="G12" s="50">
        <v>0</v>
      </c>
      <c r="H12" s="50">
        <f>C12+D12-E12+F12-G12</f>
        <v>0</v>
      </c>
      <c r="I12" s="52">
        <f>H12/$H$21</f>
        <v>0</v>
      </c>
      <c r="J12" s="82"/>
    </row>
    <row r="13" spans="1:10" s="48" customFormat="1" ht="15" x14ac:dyDescent="0.2">
      <c r="A13" s="55" t="s">
        <v>37</v>
      </c>
      <c r="B13" s="70"/>
      <c r="C13" s="57">
        <f t="shared" ref="C13:I13" si="0">SUM(C9:C12)</f>
        <v>0</v>
      </c>
      <c r="D13" s="57">
        <f t="shared" si="0"/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</row>
    <row r="14" spans="1:10" s="48" customFormat="1" ht="25.5" x14ac:dyDescent="0.2">
      <c r="A14" s="28">
        <v>5000</v>
      </c>
      <c r="B14" s="53" t="s">
        <v>100</v>
      </c>
      <c r="C14" s="43">
        <v>0</v>
      </c>
      <c r="D14" s="50">
        <v>0</v>
      </c>
      <c r="E14" s="50">
        <v>0</v>
      </c>
      <c r="F14" s="50">
        <v>0</v>
      </c>
      <c r="G14" s="50">
        <v>0</v>
      </c>
      <c r="H14" s="50">
        <f>C14+D14-E14+F14-G14</f>
        <v>0</v>
      </c>
      <c r="I14" s="52">
        <f>H14/$H$21</f>
        <v>0</v>
      </c>
    </row>
    <row r="15" spans="1:10" s="48" customFormat="1" ht="15.75" x14ac:dyDescent="0.2">
      <c r="A15" s="28">
        <v>6000</v>
      </c>
      <c r="B15" s="59" t="s">
        <v>36</v>
      </c>
      <c r="C15" s="43">
        <v>0</v>
      </c>
      <c r="D15" s="50">
        <v>0</v>
      </c>
      <c r="E15" s="50">
        <v>0</v>
      </c>
      <c r="F15" s="50">
        <f>2297547.82-2297547.82</f>
        <v>0</v>
      </c>
      <c r="G15" s="50">
        <f>9794.58-9794.58</f>
        <v>0</v>
      </c>
      <c r="H15" s="50">
        <f>C15+D15-E15+F15-G15</f>
        <v>0</v>
      </c>
      <c r="I15" s="52">
        <f>H15/$H$21</f>
        <v>0</v>
      </c>
    </row>
    <row r="16" spans="1:10" s="48" customFormat="1" ht="15" x14ac:dyDescent="0.2">
      <c r="A16" s="60" t="s">
        <v>91</v>
      </c>
      <c r="B16" s="70"/>
      <c r="C16" s="57">
        <f t="shared" ref="C16:I16" si="1">SUM(C14:C15)</f>
        <v>0</v>
      </c>
      <c r="D16" s="57">
        <f t="shared" si="1"/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57">
        <f t="shared" si="1"/>
        <v>0</v>
      </c>
      <c r="I16" s="58">
        <f t="shared" si="1"/>
        <v>0</v>
      </c>
    </row>
    <row r="17" spans="1:9" s="48" customFormat="1" ht="25.5" x14ac:dyDescent="0.2">
      <c r="A17" s="28" t="s">
        <v>537</v>
      </c>
      <c r="B17" s="53" t="s">
        <v>538</v>
      </c>
      <c r="C17" s="50">
        <v>0</v>
      </c>
      <c r="D17" s="50">
        <v>80.289999999999992</v>
      </c>
      <c r="E17" s="50">
        <v>0</v>
      </c>
      <c r="F17" s="50">
        <v>0</v>
      </c>
      <c r="G17" s="50">
        <v>0</v>
      </c>
      <c r="H17" s="50">
        <v>80.289999999999992</v>
      </c>
      <c r="I17" s="52">
        <f>H17/$H$21</f>
        <v>1</v>
      </c>
    </row>
    <row r="18" spans="1:9" s="48" customFormat="1" ht="15.75" x14ac:dyDescent="0.2">
      <c r="A18" s="28">
        <v>8000</v>
      </c>
      <c r="B18" s="49" t="s">
        <v>107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f>C18+D18-E18+F18-G18</f>
        <v>0</v>
      </c>
      <c r="I18" s="52">
        <f>H18/$H$21</f>
        <v>0</v>
      </c>
    </row>
    <row r="19" spans="1:9" s="48" customFormat="1" ht="15.75" x14ac:dyDescent="0.2">
      <c r="A19" s="28">
        <v>9000</v>
      </c>
      <c r="B19" s="59" t="s">
        <v>34</v>
      </c>
      <c r="C19" s="43">
        <v>0</v>
      </c>
      <c r="D19" s="50">
        <v>0</v>
      </c>
      <c r="E19" s="50">
        <v>0</v>
      </c>
      <c r="F19" s="50">
        <v>0</v>
      </c>
      <c r="G19" s="50">
        <v>0</v>
      </c>
      <c r="H19" s="50">
        <f>C19+D19-E19+F19-G19</f>
        <v>0</v>
      </c>
      <c r="I19" s="52">
        <f>H19/$H$21</f>
        <v>0</v>
      </c>
    </row>
    <row r="20" spans="1:9" s="48" customFormat="1" ht="15.75" x14ac:dyDescent="0.2">
      <c r="A20" s="404" t="s">
        <v>7</v>
      </c>
      <c r="B20" s="405"/>
      <c r="C20" s="57">
        <f>SUM(C17:C19)</f>
        <v>0</v>
      </c>
      <c r="D20" s="57">
        <f t="shared" ref="D20:I20" si="2">SUM(D17:D19)</f>
        <v>80.289999999999992</v>
      </c>
      <c r="E20" s="57">
        <f t="shared" si="2"/>
        <v>0</v>
      </c>
      <c r="F20" s="57">
        <f t="shared" si="2"/>
        <v>0</v>
      </c>
      <c r="G20" s="57">
        <f t="shared" si="2"/>
        <v>0</v>
      </c>
      <c r="H20" s="57">
        <f t="shared" si="2"/>
        <v>80.289999999999992</v>
      </c>
      <c r="I20" s="114">
        <f t="shared" si="2"/>
        <v>1</v>
      </c>
    </row>
    <row r="21" spans="1:9" ht="18" x14ac:dyDescent="0.2">
      <c r="A21" s="67" t="s">
        <v>33</v>
      </c>
      <c r="B21" s="68"/>
      <c r="C21" s="57">
        <f>C13+C16+C20</f>
        <v>0</v>
      </c>
      <c r="D21" s="57">
        <f t="shared" ref="D21:I21" si="3">D20+D16+D13</f>
        <v>80.289999999999992</v>
      </c>
      <c r="E21" s="57">
        <f t="shared" si="3"/>
        <v>0</v>
      </c>
      <c r="F21" s="57">
        <f t="shared" si="3"/>
        <v>0</v>
      </c>
      <c r="G21" s="57">
        <f t="shared" si="3"/>
        <v>0</v>
      </c>
      <c r="H21" s="57">
        <f t="shared" si="3"/>
        <v>80.289999999999992</v>
      </c>
      <c r="I21" s="58">
        <f t="shared" si="3"/>
        <v>1</v>
      </c>
    </row>
    <row r="22" spans="1:9" x14ac:dyDescent="0.2">
      <c r="A22" s="29"/>
      <c r="B22" s="29"/>
      <c r="C22" s="29"/>
      <c r="D22" s="29"/>
      <c r="E22" s="29"/>
      <c r="F22" s="29"/>
      <c r="G22" s="29"/>
    </row>
    <row r="23" spans="1:9" x14ac:dyDescent="0.2">
      <c r="A23" s="29"/>
      <c r="B23" s="29"/>
      <c r="C23" s="29"/>
      <c r="D23" s="29"/>
      <c r="E23" s="29"/>
      <c r="F23" s="29"/>
      <c r="G23" s="29"/>
      <c r="H23" s="80"/>
    </row>
    <row r="24" spans="1:9" ht="15.75" x14ac:dyDescent="0.25">
      <c r="A24" s="7"/>
      <c r="B24" s="29"/>
      <c r="C24" s="29"/>
      <c r="D24" s="29"/>
      <c r="E24" s="29"/>
      <c r="F24" s="126"/>
      <c r="G24" s="29"/>
    </row>
    <row r="25" spans="1:9" x14ac:dyDescent="0.2">
      <c r="A25" s="29"/>
      <c r="B25" s="29"/>
      <c r="C25" s="29"/>
      <c r="D25" s="29"/>
      <c r="E25" s="29"/>
      <c r="F25" s="29"/>
      <c r="G25" s="29"/>
    </row>
    <row r="26" spans="1:9" x14ac:dyDescent="0.2">
      <c r="A26" s="29"/>
      <c r="B26" s="29"/>
      <c r="C26" s="29"/>
      <c r="D26" s="29"/>
      <c r="E26" s="29"/>
      <c r="F26" s="29"/>
      <c r="G26" s="29"/>
    </row>
  </sheetData>
  <mergeCells count="14">
    <mergeCell ref="E7:E8"/>
    <mergeCell ref="F7:G7"/>
    <mergeCell ref="A20:B20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2.5M</oddHeader>
    <oddFooter>&amp;C&amp;F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FF0000"/>
  </sheetPr>
  <dimension ref="A1:I20"/>
  <sheetViews>
    <sheetView view="pageBreakPreview" zoomScale="85" zoomScaleNormal="100" zoomScaleSheetLayoutView="85" workbookViewId="0">
      <selection activeCell="G26" sqref="G26"/>
    </sheetView>
  </sheetViews>
  <sheetFormatPr baseColWidth="10" defaultColWidth="11.42578125" defaultRowHeight="12.75" x14ac:dyDescent="0.2"/>
  <cols>
    <col min="1" max="1" width="10" style="17" customWidth="1"/>
    <col min="2" max="2" width="31.7109375" style="17" customWidth="1"/>
    <col min="3" max="3" width="18.42578125" style="17" customWidth="1"/>
    <col min="4" max="4" width="16.28515625" style="17" customWidth="1"/>
    <col min="5" max="5" width="16" style="17" customWidth="1"/>
    <col min="6" max="6" width="14.42578125" style="17" customWidth="1"/>
    <col min="7" max="7" width="14.7109375" style="17" customWidth="1"/>
    <col min="8" max="8" width="17.28515625" style="17" customWidth="1"/>
    <col min="9" max="9" width="14.5703125" style="17" customWidth="1"/>
    <col min="10" max="16384" width="11.42578125" style="17"/>
  </cols>
  <sheetData>
    <row r="1" spans="1:9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9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9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9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9" x14ac:dyDescent="0.2">
      <c r="A5" s="395" t="s">
        <v>497</v>
      </c>
      <c r="B5" s="395"/>
      <c r="C5" s="395"/>
      <c r="D5" s="395"/>
      <c r="E5" s="395"/>
      <c r="F5" s="395"/>
      <c r="G5" s="395"/>
      <c r="H5" s="395"/>
      <c r="I5" s="395"/>
    </row>
    <row r="6" spans="1:9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9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9" x14ac:dyDescent="0.2">
      <c r="A8" s="398"/>
      <c r="B8" s="401"/>
      <c r="C8" s="393"/>
      <c r="D8" s="394"/>
      <c r="E8" s="394"/>
      <c r="F8" s="102" t="s">
        <v>39</v>
      </c>
      <c r="G8" s="102" t="s">
        <v>38</v>
      </c>
      <c r="H8" s="393"/>
      <c r="I8" s="401"/>
    </row>
    <row r="9" spans="1:9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f>C9+D9-E9+F9-G9</f>
        <v>0</v>
      </c>
      <c r="I9" s="47">
        <f>+H9/H20</f>
        <v>0</v>
      </c>
    </row>
    <row r="10" spans="1:9" s="48" customFormat="1" ht="15.75" x14ac:dyDescent="0.2">
      <c r="A10" s="40">
        <v>2000</v>
      </c>
      <c r="B10" s="49" t="s">
        <v>105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99">
        <f>C10+D10-E10+F10-G10</f>
        <v>0</v>
      </c>
      <c r="I10" s="52">
        <f>+H10/H20</f>
        <v>0</v>
      </c>
    </row>
    <row r="11" spans="1:9" s="48" customFormat="1" ht="15.75" x14ac:dyDescent="0.2">
      <c r="A11" s="40">
        <v>3000</v>
      </c>
      <c r="B11" s="41" t="s">
        <v>21</v>
      </c>
      <c r="C11" s="50">
        <v>0</v>
      </c>
      <c r="D11" s="51">
        <v>0</v>
      </c>
      <c r="E11" s="50">
        <v>0</v>
      </c>
      <c r="F11" s="50">
        <v>0</v>
      </c>
      <c r="G11" s="50">
        <v>0</v>
      </c>
      <c r="H11" s="99">
        <f>C11+D11-E11+F11-G11</f>
        <v>0</v>
      </c>
      <c r="I11" s="52">
        <f>+H11/H20</f>
        <v>0</v>
      </c>
    </row>
    <row r="12" spans="1:9" s="48" customFormat="1" ht="38.25" x14ac:dyDescent="0.2">
      <c r="A12" s="40">
        <v>4000</v>
      </c>
      <c r="B12" s="53" t="s">
        <v>106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99">
        <f>C12+D12-E12+F12-G12</f>
        <v>0</v>
      </c>
      <c r="I12" s="52">
        <f>+H12/H20</f>
        <v>0</v>
      </c>
    </row>
    <row r="13" spans="1:9" s="48" customFormat="1" ht="15" x14ac:dyDescent="0.2">
      <c r="A13" s="55" t="s">
        <v>37</v>
      </c>
      <c r="B13" s="56"/>
      <c r="C13" s="57">
        <f>SUM(C9:C12)</f>
        <v>0</v>
      </c>
      <c r="D13" s="57">
        <f t="shared" ref="D13:I13" si="0">SUM(D9:D12)</f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</row>
    <row r="14" spans="1:9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v>0</v>
      </c>
      <c r="I14" s="52">
        <f>+H14/H20</f>
        <v>0</v>
      </c>
    </row>
    <row r="15" spans="1:9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99">
        <v>0</v>
      </c>
      <c r="I15" s="52">
        <f>+H15/H20</f>
        <v>0</v>
      </c>
    </row>
    <row r="16" spans="1:9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I16" si="1">SUM(D14:D15)</f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100">
        <f t="shared" si="1"/>
        <v>0</v>
      </c>
      <c r="I16" s="58">
        <f t="shared" si="1"/>
        <v>0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65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42">
        <v>73290.84</v>
      </c>
      <c r="E18" s="42">
        <v>0</v>
      </c>
      <c r="F18" s="42">
        <v>0</v>
      </c>
      <c r="G18" s="42">
        <v>0</v>
      </c>
      <c r="H18" s="42">
        <v>73290.84</v>
      </c>
      <c r="I18" s="47">
        <f>+H18/H20</f>
        <v>1</v>
      </c>
    </row>
    <row r="19" spans="1:9" s="48" customFormat="1" ht="15" x14ac:dyDescent="0.2">
      <c r="A19" s="60" t="s">
        <v>7</v>
      </c>
      <c r="B19" s="56"/>
      <c r="C19" s="57">
        <f t="shared" ref="C19:H19" si="2">SUM(C18:C18)</f>
        <v>0</v>
      </c>
      <c r="D19" s="57">
        <f t="shared" si="2"/>
        <v>73290.84</v>
      </c>
      <c r="E19" s="57">
        <f t="shared" si="2"/>
        <v>0</v>
      </c>
      <c r="F19" s="57">
        <f t="shared" si="2"/>
        <v>0</v>
      </c>
      <c r="G19" s="57">
        <f t="shared" si="2"/>
        <v>0</v>
      </c>
      <c r="H19" s="100">
        <f t="shared" si="2"/>
        <v>73290.84</v>
      </c>
      <c r="I19" s="58">
        <f>SUM(I18)</f>
        <v>1</v>
      </c>
    </row>
    <row r="20" spans="1:9" s="48" customFormat="1" ht="18" x14ac:dyDescent="0.2">
      <c r="A20" s="402" t="s">
        <v>41</v>
      </c>
      <c r="B20" s="403"/>
      <c r="C20" s="57">
        <f>C13+C16+C19</f>
        <v>0</v>
      </c>
      <c r="D20" s="57">
        <f>SUM(D13+D16+D18)</f>
        <v>73290.84</v>
      </c>
      <c r="E20" s="57">
        <f t="shared" ref="E20:G20" si="3">SUM(E13+E16+E18)</f>
        <v>0</v>
      </c>
      <c r="F20" s="57">
        <f t="shared" si="3"/>
        <v>0</v>
      </c>
      <c r="G20" s="57">
        <f t="shared" si="3"/>
        <v>0</v>
      </c>
      <c r="H20" s="100">
        <f>SUM(H13+H16+H19)</f>
        <v>73290.84</v>
      </c>
      <c r="I20" s="58">
        <f>I13+I16+I19</f>
        <v>1</v>
      </c>
    </row>
  </sheetData>
  <mergeCells count="15">
    <mergeCell ref="D7:D8"/>
    <mergeCell ref="E7:E8"/>
    <mergeCell ref="F7:G7"/>
    <mergeCell ref="A20:B20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2.5N</oddHeader>
    <oddFooter>&amp;F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FF0000"/>
  </sheetPr>
  <dimension ref="A1:I24"/>
  <sheetViews>
    <sheetView view="pageBreakPreview" zoomScale="85" zoomScaleNormal="100" zoomScaleSheetLayoutView="85" workbookViewId="0">
      <selection activeCell="D28" sqref="D28"/>
    </sheetView>
  </sheetViews>
  <sheetFormatPr baseColWidth="10" defaultColWidth="11.42578125" defaultRowHeight="12.75" x14ac:dyDescent="0.2"/>
  <cols>
    <col min="1" max="1" width="10" style="17" customWidth="1"/>
    <col min="2" max="2" width="31.7109375" style="17" customWidth="1"/>
    <col min="3" max="3" width="18.42578125" style="17" customWidth="1"/>
    <col min="4" max="4" width="16.28515625" style="17" customWidth="1"/>
    <col min="5" max="5" width="16" style="17" customWidth="1"/>
    <col min="6" max="6" width="14.42578125" style="17" customWidth="1"/>
    <col min="7" max="7" width="14" style="17" customWidth="1"/>
    <col min="8" max="8" width="17.28515625" style="17" customWidth="1"/>
    <col min="9" max="16384" width="11.42578125" style="17"/>
  </cols>
  <sheetData>
    <row r="1" spans="1:9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9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9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9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9" x14ac:dyDescent="0.2">
      <c r="A5" s="395" t="s">
        <v>543</v>
      </c>
      <c r="B5" s="395"/>
      <c r="C5" s="395"/>
      <c r="D5" s="395"/>
      <c r="E5" s="395"/>
      <c r="F5" s="395"/>
      <c r="G5" s="395"/>
      <c r="H5" s="395"/>
      <c r="I5" s="395"/>
    </row>
    <row r="6" spans="1:9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9" ht="30" customHeight="1" x14ac:dyDescent="0.2">
      <c r="A7" s="397"/>
      <c r="B7" s="400"/>
      <c r="C7" s="393"/>
      <c r="D7" s="394" t="s">
        <v>40</v>
      </c>
      <c r="E7" s="410" t="s">
        <v>110</v>
      </c>
      <c r="F7" s="394" t="s">
        <v>101</v>
      </c>
      <c r="G7" s="394"/>
      <c r="H7" s="393"/>
      <c r="I7" s="400"/>
    </row>
    <row r="8" spans="1:9" ht="12.75" customHeight="1" x14ac:dyDescent="0.2">
      <c r="A8" s="398"/>
      <c r="B8" s="401"/>
      <c r="C8" s="393"/>
      <c r="D8" s="394"/>
      <c r="E8" s="411"/>
      <c r="F8" s="129" t="s">
        <v>39</v>
      </c>
      <c r="G8" s="129" t="s">
        <v>38</v>
      </c>
      <c r="H8" s="393"/>
      <c r="I8" s="401"/>
    </row>
    <row r="9" spans="1:9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f>C9+D9-E9+F9-G9</f>
        <v>0</v>
      </c>
      <c r="I9" s="47">
        <v>0</v>
      </c>
    </row>
    <row r="10" spans="1:9" s="48" customFormat="1" ht="15.75" x14ac:dyDescent="0.2">
      <c r="A10" s="40">
        <v>2000</v>
      </c>
      <c r="B10" s="49" t="s">
        <v>105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99">
        <f>C10+D10-E10+F10-G10</f>
        <v>0</v>
      </c>
      <c r="I10" s="52">
        <v>0</v>
      </c>
    </row>
    <row r="11" spans="1:9" s="48" customFormat="1" ht="15.75" x14ac:dyDescent="0.2">
      <c r="A11" s="40">
        <v>3000</v>
      </c>
      <c r="B11" s="41" t="s">
        <v>21</v>
      </c>
      <c r="C11" s="50">
        <v>0</v>
      </c>
      <c r="D11" s="51">
        <v>0</v>
      </c>
      <c r="E11" s="50">
        <v>0</v>
      </c>
      <c r="F11" s="50">
        <v>0</v>
      </c>
      <c r="G11" s="50">
        <v>0</v>
      </c>
      <c r="H11" s="99">
        <f>C11+D11-E11+F11-G11</f>
        <v>0</v>
      </c>
      <c r="I11" s="52">
        <v>0</v>
      </c>
    </row>
    <row r="12" spans="1:9" s="48" customFormat="1" ht="38.25" x14ac:dyDescent="0.2">
      <c r="A12" s="40">
        <v>4000</v>
      </c>
      <c r="B12" s="53" t="s">
        <v>106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99">
        <f>C12+D12-E12+F12-G12</f>
        <v>0</v>
      </c>
      <c r="I12" s="52">
        <v>0</v>
      </c>
    </row>
    <row r="13" spans="1:9" s="48" customFormat="1" ht="15" x14ac:dyDescent="0.2">
      <c r="A13" s="55" t="s">
        <v>37</v>
      </c>
      <c r="B13" s="56"/>
      <c r="C13" s="57">
        <f>SUM(C9:C12)</f>
        <v>0</v>
      </c>
      <c r="D13" s="57">
        <f t="shared" ref="D13:I13" si="0">SUM(D9:D12)</f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</row>
    <row r="14" spans="1:9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v>0</v>
      </c>
      <c r="I14" s="52">
        <v>0</v>
      </c>
    </row>
    <row r="15" spans="1:9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99">
        <v>0</v>
      </c>
      <c r="I15" s="52">
        <v>0</v>
      </c>
    </row>
    <row r="16" spans="1:9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I16" si="1">SUM(D14:D15)</f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100">
        <f t="shared" si="1"/>
        <v>0</v>
      </c>
      <c r="I16" s="58">
        <v>0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65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42">
        <v>228300.68000000008</v>
      </c>
      <c r="E18" s="42">
        <v>228300.68000000008</v>
      </c>
      <c r="F18" s="42">
        <v>0</v>
      </c>
      <c r="G18" s="42">
        <v>0</v>
      </c>
      <c r="H18" s="42">
        <v>0</v>
      </c>
      <c r="I18" s="47">
        <v>0</v>
      </c>
    </row>
    <row r="19" spans="1:9" s="48" customFormat="1" ht="25.5" x14ac:dyDescent="0.2">
      <c r="A19" s="28">
        <v>8000</v>
      </c>
      <c r="B19" s="53" t="s">
        <v>107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v>0</v>
      </c>
      <c r="I19" s="52">
        <v>0</v>
      </c>
    </row>
    <row r="20" spans="1:9" s="48" customFormat="1" ht="15.75" x14ac:dyDescent="0.2">
      <c r="A20" s="28">
        <v>9000</v>
      </c>
      <c r="B20" s="53" t="s">
        <v>34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99">
        <v>0</v>
      </c>
      <c r="I20" s="52">
        <v>0</v>
      </c>
    </row>
    <row r="21" spans="1:9" s="48" customFormat="1" ht="15" x14ac:dyDescent="0.2">
      <c r="A21" s="60" t="s">
        <v>7</v>
      </c>
      <c r="B21" s="56"/>
      <c r="C21" s="57">
        <f t="shared" ref="C21:H21" si="2">SUM(C18:C20)</f>
        <v>0</v>
      </c>
      <c r="D21" s="57">
        <f t="shared" si="2"/>
        <v>228300.68000000008</v>
      </c>
      <c r="E21" s="57">
        <f t="shared" si="2"/>
        <v>228300.68000000008</v>
      </c>
      <c r="F21" s="57">
        <f t="shared" si="2"/>
        <v>0</v>
      </c>
      <c r="G21" s="57">
        <f t="shared" si="2"/>
        <v>0</v>
      </c>
      <c r="H21" s="100">
        <f t="shared" si="2"/>
        <v>0</v>
      </c>
      <c r="I21" s="58">
        <f>SUM(I19:I20)</f>
        <v>0</v>
      </c>
    </row>
    <row r="22" spans="1:9" s="48" customFormat="1" ht="18" x14ac:dyDescent="0.2">
      <c r="A22" s="402" t="s">
        <v>41</v>
      </c>
      <c r="B22" s="403"/>
      <c r="C22" s="57">
        <f>C13+C16+C21</f>
        <v>0</v>
      </c>
      <c r="D22" s="57">
        <f>SUM(D13+D16+D18+D19)</f>
        <v>228300.68000000008</v>
      </c>
      <c r="E22" s="57">
        <f>SUM(E13+E16+E18+E19)</f>
        <v>228300.68000000008</v>
      </c>
      <c r="F22" s="57">
        <f>SUM(F13+F16+F18+F19)</f>
        <v>0</v>
      </c>
      <c r="G22" s="57">
        <f>SUM(G13+G16+G18+G19)</f>
        <v>0</v>
      </c>
      <c r="H22" s="100">
        <f>SUM(H13+H16+H18)</f>
        <v>0</v>
      </c>
      <c r="I22" s="58">
        <f>I13+I16+I18+I19</f>
        <v>0</v>
      </c>
    </row>
    <row r="24" spans="1:9" ht="15.75" x14ac:dyDescent="0.25">
      <c r="A24" s="7"/>
      <c r="F24" s="124"/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2.5O</oddHeader>
    <oddFooter>&amp;F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FF0000"/>
  </sheetPr>
  <dimension ref="A1:I21"/>
  <sheetViews>
    <sheetView view="pageBreakPreview" zoomScaleNormal="100" zoomScaleSheetLayoutView="100" workbookViewId="0">
      <selection activeCell="C24" sqref="C24"/>
    </sheetView>
  </sheetViews>
  <sheetFormatPr baseColWidth="10" defaultColWidth="11.42578125" defaultRowHeight="12.75" x14ac:dyDescent="0.2"/>
  <cols>
    <col min="1" max="1" width="10" style="17" customWidth="1"/>
    <col min="2" max="2" width="36.5703125" style="17" customWidth="1"/>
    <col min="3" max="3" width="18.42578125" style="17" customWidth="1"/>
    <col min="4" max="4" width="18.85546875" style="17" customWidth="1"/>
    <col min="5" max="5" width="17.85546875" style="17" customWidth="1"/>
    <col min="6" max="6" width="14.42578125" style="17" customWidth="1"/>
    <col min="7" max="7" width="14" style="17" customWidth="1"/>
    <col min="8" max="8" width="17.28515625" style="17" customWidth="1"/>
    <col min="9" max="16384" width="11.42578125" style="17"/>
  </cols>
  <sheetData>
    <row r="1" spans="1:9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9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9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9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9" x14ac:dyDescent="0.2">
      <c r="A5" s="395" t="s">
        <v>546</v>
      </c>
      <c r="B5" s="395"/>
      <c r="C5" s="395"/>
      <c r="D5" s="395"/>
      <c r="E5" s="395"/>
      <c r="F5" s="395"/>
      <c r="G5" s="395"/>
      <c r="H5" s="395"/>
      <c r="I5" s="395"/>
    </row>
    <row r="6" spans="1:9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9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9" x14ac:dyDescent="0.2">
      <c r="A8" s="398"/>
      <c r="B8" s="401"/>
      <c r="C8" s="393"/>
      <c r="D8" s="394"/>
      <c r="E8" s="394"/>
      <c r="F8" s="103" t="s">
        <v>39</v>
      </c>
      <c r="G8" s="103" t="s">
        <v>38</v>
      </c>
      <c r="H8" s="393"/>
      <c r="I8" s="401"/>
    </row>
    <row r="9" spans="1:9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v>0</v>
      </c>
      <c r="I9" s="47">
        <f>+H9/H21</f>
        <v>0</v>
      </c>
    </row>
    <row r="10" spans="1:9" s="48" customFormat="1" ht="15.75" x14ac:dyDescent="0.2">
      <c r="A10" s="40">
        <v>3000</v>
      </c>
      <c r="B10" s="41" t="s">
        <v>21</v>
      </c>
      <c r="C10" s="50">
        <v>0</v>
      </c>
      <c r="D10" s="51">
        <v>0</v>
      </c>
      <c r="E10" s="50">
        <v>0</v>
      </c>
      <c r="F10" s="50">
        <v>0</v>
      </c>
      <c r="G10" s="50">
        <v>0</v>
      </c>
      <c r="H10" s="99">
        <v>0</v>
      </c>
      <c r="I10" s="52">
        <f>+H10/H21</f>
        <v>0</v>
      </c>
    </row>
    <row r="11" spans="1:9" s="48" customFormat="1" ht="25.5" x14ac:dyDescent="0.2">
      <c r="A11" s="40">
        <v>4000</v>
      </c>
      <c r="B11" s="53" t="s">
        <v>106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99">
        <v>0</v>
      </c>
      <c r="I11" s="52">
        <f>+H11/H21</f>
        <v>0</v>
      </c>
    </row>
    <row r="12" spans="1:9" s="48" customFormat="1" ht="15" x14ac:dyDescent="0.2">
      <c r="A12" s="55" t="s">
        <v>37</v>
      </c>
      <c r="B12" s="56"/>
      <c r="C12" s="57">
        <f t="shared" ref="C12:I12" si="0">SUM(C9:C11)</f>
        <v>0</v>
      </c>
      <c r="D12" s="57">
        <f t="shared" si="0"/>
        <v>0</v>
      </c>
      <c r="E12" s="57">
        <f t="shared" si="0"/>
        <v>0</v>
      </c>
      <c r="F12" s="57">
        <f t="shared" si="0"/>
        <v>0</v>
      </c>
      <c r="G12" s="57">
        <f t="shared" si="0"/>
        <v>0</v>
      </c>
      <c r="H12" s="57">
        <f t="shared" si="0"/>
        <v>0</v>
      </c>
      <c r="I12" s="58">
        <f t="shared" si="0"/>
        <v>0</v>
      </c>
    </row>
    <row r="13" spans="1:9" s="48" customFormat="1" ht="25.5" x14ac:dyDescent="0.2">
      <c r="A13" s="28">
        <v>5000</v>
      </c>
      <c r="B13" s="53" t="s">
        <v>100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99">
        <f>C13+D13-E13+F13-G13</f>
        <v>0</v>
      </c>
      <c r="I13" s="52">
        <f>+H13/H21</f>
        <v>0</v>
      </c>
    </row>
    <row r="14" spans="1:9" s="48" customFormat="1" ht="18" customHeight="1" x14ac:dyDescent="0.2">
      <c r="A14" s="28" t="s">
        <v>544</v>
      </c>
      <c r="B14" s="59" t="s">
        <v>545</v>
      </c>
      <c r="C14" s="50">
        <v>0</v>
      </c>
      <c r="D14" s="50">
        <v>0</v>
      </c>
      <c r="E14" s="50">
        <v>0</v>
      </c>
      <c r="F14" s="50">
        <v>2067278.7599999998</v>
      </c>
      <c r="G14" s="50">
        <v>54952.81</v>
      </c>
      <c r="H14" s="99">
        <v>2012325.95</v>
      </c>
      <c r="I14" s="52">
        <f>+H14/H21</f>
        <v>0.61864205003753869</v>
      </c>
    </row>
    <row r="15" spans="1:9" s="48" customFormat="1" ht="15" x14ac:dyDescent="0.2">
      <c r="A15" s="60" t="s">
        <v>91</v>
      </c>
      <c r="B15" s="56"/>
      <c r="C15" s="57">
        <f t="shared" ref="C15:I15" si="1">SUM(C13:C14)</f>
        <v>0</v>
      </c>
      <c r="D15" s="57">
        <f t="shared" si="1"/>
        <v>0</v>
      </c>
      <c r="E15" s="57">
        <f t="shared" si="1"/>
        <v>0</v>
      </c>
      <c r="F15" s="57">
        <f t="shared" si="1"/>
        <v>2067278.7599999998</v>
      </c>
      <c r="G15" s="57">
        <f t="shared" si="1"/>
        <v>54952.81</v>
      </c>
      <c r="H15" s="57">
        <f t="shared" si="1"/>
        <v>2012325.95</v>
      </c>
      <c r="I15" s="58">
        <f t="shared" si="1"/>
        <v>0.61864205003753869</v>
      </c>
    </row>
    <row r="16" spans="1:9" s="48" customFormat="1" ht="15" x14ac:dyDescent="0.2">
      <c r="A16" s="62"/>
      <c r="B16" s="63"/>
      <c r="C16" s="44"/>
      <c r="D16" s="44"/>
      <c r="E16" s="44"/>
      <c r="F16" s="44"/>
      <c r="G16" s="44"/>
      <c r="H16" s="65"/>
      <c r="I16" s="52"/>
    </row>
    <row r="17" spans="1:9" s="48" customFormat="1" ht="25.5" x14ac:dyDescent="0.2">
      <c r="A17" s="39" t="s">
        <v>537</v>
      </c>
      <c r="B17" s="64" t="s">
        <v>538</v>
      </c>
      <c r="C17" s="42">
        <v>0</v>
      </c>
      <c r="D17" s="42">
        <v>3252811.4600000009</v>
      </c>
      <c r="E17" s="42">
        <v>0</v>
      </c>
      <c r="F17" s="42">
        <v>54952.81</v>
      </c>
      <c r="G17" s="42">
        <v>2067278.7599999998</v>
      </c>
      <c r="H17" s="42">
        <v>1240485.5100000009</v>
      </c>
      <c r="I17" s="47">
        <f>+H17/H21</f>
        <v>0.38135794996246125</v>
      </c>
    </row>
    <row r="18" spans="1:9" s="48" customFormat="1" ht="15.75" x14ac:dyDescent="0.2">
      <c r="A18" s="28">
        <v>8000</v>
      </c>
      <c r="B18" s="53" t="s">
        <v>107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99">
        <f>C18+D18-E18+F18-G18</f>
        <v>0</v>
      </c>
      <c r="I18" s="52">
        <f>+H18/H21</f>
        <v>0</v>
      </c>
    </row>
    <row r="19" spans="1:9" s="48" customFormat="1" ht="15.75" x14ac:dyDescent="0.2">
      <c r="A19" s="28">
        <v>9000</v>
      </c>
      <c r="B19" s="53" t="s">
        <v>34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f>+H19/H21</f>
        <v>0</v>
      </c>
    </row>
    <row r="20" spans="1:9" s="48" customFormat="1" ht="15" x14ac:dyDescent="0.2">
      <c r="A20" s="60" t="s">
        <v>7</v>
      </c>
      <c r="B20" s="56"/>
      <c r="C20" s="57">
        <f>SUM(C16:C19)</f>
        <v>0</v>
      </c>
      <c r="D20" s="57">
        <f t="shared" ref="D20:I20" si="2">SUM(D17:D19)</f>
        <v>3252811.4600000009</v>
      </c>
      <c r="E20" s="57">
        <f t="shared" si="2"/>
        <v>0</v>
      </c>
      <c r="F20" s="57">
        <f t="shared" si="2"/>
        <v>54952.81</v>
      </c>
      <c r="G20" s="57">
        <f t="shared" si="2"/>
        <v>2067278.7599999998</v>
      </c>
      <c r="H20" s="100">
        <f t="shared" si="2"/>
        <v>1240485.5100000009</v>
      </c>
      <c r="I20" s="58">
        <f t="shared" si="2"/>
        <v>0.38135794996246125</v>
      </c>
    </row>
    <row r="21" spans="1:9" s="48" customFormat="1" ht="18" x14ac:dyDescent="0.2">
      <c r="A21" s="402" t="s">
        <v>41</v>
      </c>
      <c r="B21" s="403"/>
      <c r="C21" s="57">
        <f>C12+C15+C20</f>
        <v>0</v>
      </c>
      <c r="D21" s="57">
        <f>SUM(D12+D15+D17+D18)</f>
        <v>3252811.4600000009</v>
      </c>
      <c r="E21" s="57">
        <f>SUM(E12+E15+E17+E18)</f>
        <v>0</v>
      </c>
      <c r="F21" s="57">
        <f>SUM(F12+F15+F17+F18)</f>
        <v>2122231.5699999998</v>
      </c>
      <c r="G21" s="57">
        <f>SUM(G12+G15+G20)</f>
        <v>2122231.5699999998</v>
      </c>
      <c r="H21" s="100">
        <f>SUM(H12+H15+H17)</f>
        <v>3252811.4600000009</v>
      </c>
      <c r="I21" s="58">
        <f>I12+I15+I20</f>
        <v>1</v>
      </c>
    </row>
  </sheetData>
  <mergeCells count="15">
    <mergeCell ref="D7:D8"/>
    <mergeCell ref="E7:E8"/>
    <mergeCell ref="F7:G7"/>
    <mergeCell ref="A21:B21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 xml:space="preserve">&amp;R&amp;"Arial,Negrita"&amp;16ANEXO 2.5P
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2:AU13"/>
  <sheetViews>
    <sheetView view="pageBreakPreview" zoomScale="70" zoomScaleNormal="100" zoomScaleSheetLayoutView="70" workbookViewId="0">
      <selection activeCell="A19" sqref="A19"/>
    </sheetView>
  </sheetViews>
  <sheetFormatPr baseColWidth="10" defaultRowHeight="15" x14ac:dyDescent="0.25"/>
  <cols>
    <col min="1" max="1" width="35.7109375" style="140" customWidth="1"/>
    <col min="2" max="2" width="16" style="140" customWidth="1"/>
    <col min="3" max="21" width="14.7109375" style="140" customWidth="1"/>
    <col min="22" max="46" width="11.42578125" style="140"/>
    <col min="47" max="47" width="11.42578125" style="141"/>
    <col min="48" max="16384" width="11.42578125" style="140"/>
  </cols>
  <sheetData>
    <row r="2" spans="1:47" s="150" customFormat="1" ht="18.75" x14ac:dyDescent="0.3">
      <c r="A2" s="148" t="s">
        <v>1401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AU2" s="151"/>
    </row>
    <row r="3" spans="1:47" customFormat="1" ht="12.75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customFormat="1" ht="12.75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customFormat="1" ht="12.75" x14ac:dyDescent="0.2">
      <c r="A5" s="190" t="s">
        <v>489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customFormat="1" ht="12.75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x14ac:dyDescent="0.2">
      <c r="A11" s="219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x14ac:dyDescent="0.2">
      <c r="A12" s="219" t="s">
        <v>389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6045.9599999999991</v>
      </c>
      <c r="H12" s="209">
        <v>6045.9599999999991</v>
      </c>
      <c r="I12" s="209">
        <v>0</v>
      </c>
      <c r="J12" s="209">
        <v>6045.9599999999991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15.75" x14ac:dyDescent="0.25">
      <c r="A13" s="281" t="s">
        <v>5</v>
      </c>
      <c r="B13" s="212">
        <f t="shared" ref="B13:U13" si="0">SUM(B11:B12)</f>
        <v>0</v>
      </c>
      <c r="C13" s="212">
        <f t="shared" si="0"/>
        <v>0</v>
      </c>
      <c r="D13" s="212">
        <f t="shared" si="0"/>
        <v>0</v>
      </c>
      <c r="E13" s="212">
        <f t="shared" si="0"/>
        <v>0</v>
      </c>
      <c r="F13" s="212">
        <f t="shared" si="0"/>
        <v>0</v>
      </c>
      <c r="G13" s="212">
        <f t="shared" si="0"/>
        <v>6045.9599999999991</v>
      </c>
      <c r="H13" s="212">
        <f t="shared" si="0"/>
        <v>6045.9599999999991</v>
      </c>
      <c r="I13" s="212">
        <f t="shared" si="0"/>
        <v>0</v>
      </c>
      <c r="J13" s="212">
        <f t="shared" si="0"/>
        <v>6045.9599999999991</v>
      </c>
      <c r="K13" s="212">
        <f t="shared" si="0"/>
        <v>0</v>
      </c>
      <c r="L13" s="212">
        <f t="shared" si="0"/>
        <v>0</v>
      </c>
      <c r="M13" s="212">
        <f t="shared" si="0"/>
        <v>0</v>
      </c>
      <c r="N13" s="212">
        <f t="shared" si="0"/>
        <v>0</v>
      </c>
      <c r="O13" s="212">
        <f t="shared" si="0"/>
        <v>0</v>
      </c>
      <c r="P13" s="212">
        <f t="shared" si="0"/>
        <v>0</v>
      </c>
      <c r="Q13" s="212">
        <f t="shared" si="0"/>
        <v>0</v>
      </c>
      <c r="R13" s="212">
        <f t="shared" si="0"/>
        <v>0</v>
      </c>
      <c r="S13" s="212">
        <f t="shared" si="0"/>
        <v>0</v>
      </c>
      <c r="T13" s="212">
        <f t="shared" si="0"/>
        <v>0</v>
      </c>
      <c r="U13" s="212">
        <f t="shared" si="0"/>
        <v>0</v>
      </c>
      <c r="AU13" s="211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2.4</oddHeader>
    <oddFooter>&amp;F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C30BB-FA6C-4118-9959-19B6765DB4E1}">
  <sheetPr>
    <tabColor rgb="FFFF0000"/>
  </sheetPr>
  <dimension ref="A1:I21"/>
  <sheetViews>
    <sheetView view="pageBreakPreview" zoomScaleNormal="100" zoomScaleSheetLayoutView="100" workbookViewId="0">
      <selection activeCell="D24" sqref="D24"/>
    </sheetView>
  </sheetViews>
  <sheetFormatPr baseColWidth="10" defaultColWidth="11.42578125" defaultRowHeight="12.75" x14ac:dyDescent="0.2"/>
  <cols>
    <col min="1" max="1" width="10" style="17" customWidth="1"/>
    <col min="2" max="2" width="36.5703125" style="17" customWidth="1"/>
    <col min="3" max="3" width="18.42578125" style="17" customWidth="1"/>
    <col min="4" max="4" width="18.85546875" style="17" customWidth="1"/>
    <col min="5" max="5" width="17.85546875" style="17" customWidth="1"/>
    <col min="6" max="6" width="14.42578125" style="17" customWidth="1"/>
    <col min="7" max="7" width="14" style="17" customWidth="1"/>
    <col min="8" max="8" width="17.28515625" style="17" customWidth="1"/>
    <col min="9" max="16384" width="11.42578125" style="17"/>
  </cols>
  <sheetData>
    <row r="1" spans="1:9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9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9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9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9" x14ac:dyDescent="0.2">
      <c r="A5" s="395" t="s">
        <v>547</v>
      </c>
      <c r="B5" s="395"/>
      <c r="C5" s="395"/>
      <c r="D5" s="395"/>
      <c r="E5" s="395"/>
      <c r="F5" s="395"/>
      <c r="G5" s="395"/>
      <c r="H5" s="395"/>
      <c r="I5" s="395"/>
    </row>
    <row r="6" spans="1:9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9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9" x14ac:dyDescent="0.2">
      <c r="A8" s="398"/>
      <c r="B8" s="401"/>
      <c r="C8" s="393"/>
      <c r="D8" s="394"/>
      <c r="E8" s="394"/>
      <c r="F8" s="142" t="s">
        <v>39</v>
      </c>
      <c r="G8" s="142" t="s">
        <v>38</v>
      </c>
      <c r="H8" s="393"/>
      <c r="I8" s="401"/>
    </row>
    <row r="9" spans="1:9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f>C9+D9-E9+F9-G9</f>
        <v>0</v>
      </c>
      <c r="I9" s="47">
        <f>+H9/H21</f>
        <v>0</v>
      </c>
    </row>
    <row r="10" spans="1:9" s="48" customFormat="1" ht="15.75" x14ac:dyDescent="0.2">
      <c r="A10" s="40">
        <v>3000</v>
      </c>
      <c r="B10" s="41" t="s">
        <v>21</v>
      </c>
      <c r="C10" s="50">
        <v>0</v>
      </c>
      <c r="D10" s="51">
        <v>0</v>
      </c>
      <c r="E10" s="50">
        <v>0</v>
      </c>
      <c r="F10" s="50">
        <v>0</v>
      </c>
      <c r="G10" s="50">
        <v>0</v>
      </c>
      <c r="H10" s="99">
        <f>C10+D10-E10+F10-G10</f>
        <v>0</v>
      </c>
      <c r="I10" s="52">
        <f>+H10/H21</f>
        <v>0</v>
      </c>
    </row>
    <row r="11" spans="1:9" s="48" customFormat="1" ht="25.5" x14ac:dyDescent="0.2">
      <c r="A11" s="40">
        <v>4000</v>
      </c>
      <c r="B11" s="53" t="s">
        <v>106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99">
        <f>C11+D11-E11+F11-G11</f>
        <v>0</v>
      </c>
      <c r="I11" s="52">
        <f>+H11/H21</f>
        <v>0</v>
      </c>
    </row>
    <row r="12" spans="1:9" s="48" customFormat="1" ht="15" x14ac:dyDescent="0.2">
      <c r="A12" s="55" t="s">
        <v>37</v>
      </c>
      <c r="B12" s="56"/>
      <c r="C12" s="57">
        <f t="shared" ref="C12:I12" si="0">SUM(C9:C11)</f>
        <v>0</v>
      </c>
      <c r="D12" s="57">
        <f t="shared" si="0"/>
        <v>0</v>
      </c>
      <c r="E12" s="57">
        <f t="shared" si="0"/>
        <v>0</v>
      </c>
      <c r="F12" s="57">
        <f t="shared" si="0"/>
        <v>0</v>
      </c>
      <c r="G12" s="57">
        <f t="shared" si="0"/>
        <v>0</v>
      </c>
      <c r="H12" s="57">
        <f t="shared" si="0"/>
        <v>0</v>
      </c>
      <c r="I12" s="58">
        <f t="shared" si="0"/>
        <v>0</v>
      </c>
    </row>
    <row r="13" spans="1:9" s="48" customFormat="1" ht="25.5" x14ac:dyDescent="0.2">
      <c r="A13" s="28">
        <v>5000</v>
      </c>
      <c r="B13" s="53" t="s">
        <v>100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99">
        <f>C13+D13-E13+F13-G13</f>
        <v>0</v>
      </c>
      <c r="I13" s="52">
        <f>+H13/H21</f>
        <v>0</v>
      </c>
    </row>
    <row r="14" spans="1:9" s="48" customFormat="1" ht="18" customHeight="1" x14ac:dyDescent="0.2">
      <c r="A14" s="28" t="s">
        <v>544</v>
      </c>
      <c r="B14" s="59" t="s">
        <v>545</v>
      </c>
      <c r="C14" s="50">
        <v>0</v>
      </c>
      <c r="D14" s="50">
        <v>28110690</v>
      </c>
      <c r="E14" s="50">
        <v>0</v>
      </c>
      <c r="F14" s="50">
        <v>0</v>
      </c>
      <c r="G14" s="50">
        <v>269128.61000000004</v>
      </c>
      <c r="H14" s="99">
        <v>27841561.389999997</v>
      </c>
      <c r="I14" s="52">
        <f>+H14/H21</f>
        <v>0.99042611156111782</v>
      </c>
    </row>
    <row r="15" spans="1:9" s="48" customFormat="1" ht="15" x14ac:dyDescent="0.2">
      <c r="A15" s="60" t="s">
        <v>91</v>
      </c>
      <c r="B15" s="56"/>
      <c r="C15" s="57">
        <f t="shared" ref="C15:I15" si="1">SUM(C13:C14)</f>
        <v>0</v>
      </c>
      <c r="D15" s="57">
        <f t="shared" si="1"/>
        <v>28110690</v>
      </c>
      <c r="E15" s="57">
        <f t="shared" si="1"/>
        <v>0</v>
      </c>
      <c r="F15" s="57">
        <f t="shared" si="1"/>
        <v>0</v>
      </c>
      <c r="G15" s="57">
        <f t="shared" si="1"/>
        <v>269128.61000000004</v>
      </c>
      <c r="H15" s="57">
        <f t="shared" si="1"/>
        <v>27841561.389999997</v>
      </c>
      <c r="I15" s="58">
        <f t="shared" si="1"/>
        <v>0.99042611156111782</v>
      </c>
    </row>
    <row r="16" spans="1:9" s="48" customFormat="1" ht="15" x14ac:dyDescent="0.2">
      <c r="A16" s="62"/>
      <c r="B16" s="63"/>
      <c r="C16" s="44"/>
      <c r="D16" s="44"/>
      <c r="E16" s="44"/>
      <c r="F16" s="44"/>
      <c r="G16" s="44"/>
      <c r="H16" s="65"/>
      <c r="I16" s="52"/>
    </row>
    <row r="17" spans="1:9" s="48" customFormat="1" ht="25.5" x14ac:dyDescent="0.2">
      <c r="A17" s="39" t="s">
        <v>537</v>
      </c>
      <c r="B17" s="64" t="s">
        <v>538</v>
      </c>
      <c r="C17" s="42">
        <v>0</v>
      </c>
      <c r="D17" s="42">
        <v>0</v>
      </c>
      <c r="E17" s="42">
        <v>0</v>
      </c>
      <c r="F17" s="42">
        <v>269128.61000000004</v>
      </c>
      <c r="G17" s="42">
        <v>0</v>
      </c>
      <c r="H17" s="42">
        <v>269128.61000000004</v>
      </c>
      <c r="I17" s="47">
        <f>+H17/H21</f>
        <v>9.5738884388821503E-3</v>
      </c>
    </row>
    <row r="18" spans="1:9" s="48" customFormat="1" ht="15.75" x14ac:dyDescent="0.2">
      <c r="A18" s="28">
        <v>8000</v>
      </c>
      <c r="B18" s="53" t="s">
        <v>107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99">
        <f>C18+D18-E18+F18-G18</f>
        <v>0</v>
      </c>
      <c r="I18" s="52">
        <f>+H18/H21</f>
        <v>0</v>
      </c>
    </row>
    <row r="19" spans="1:9" s="48" customFormat="1" ht="15.75" x14ac:dyDescent="0.2">
      <c r="A19" s="28">
        <v>9000</v>
      </c>
      <c r="B19" s="53" t="s">
        <v>34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f>+H19/H21</f>
        <v>0</v>
      </c>
    </row>
    <row r="20" spans="1:9" s="48" customFormat="1" ht="15" x14ac:dyDescent="0.2">
      <c r="A20" s="60" t="s">
        <v>7</v>
      </c>
      <c r="B20" s="56"/>
      <c r="C20" s="57">
        <f>SUM(C16:C19)</f>
        <v>0</v>
      </c>
      <c r="D20" s="57">
        <f t="shared" ref="D20:I20" si="2">SUM(D17:D19)</f>
        <v>0</v>
      </c>
      <c r="E20" s="57">
        <f t="shared" si="2"/>
        <v>0</v>
      </c>
      <c r="F20" s="57">
        <f t="shared" si="2"/>
        <v>269128.61000000004</v>
      </c>
      <c r="G20" s="57">
        <f t="shared" si="2"/>
        <v>0</v>
      </c>
      <c r="H20" s="100">
        <f t="shared" si="2"/>
        <v>269128.61000000004</v>
      </c>
      <c r="I20" s="58">
        <f t="shared" si="2"/>
        <v>9.5738884388821503E-3</v>
      </c>
    </row>
    <row r="21" spans="1:9" s="48" customFormat="1" ht="18" x14ac:dyDescent="0.2">
      <c r="A21" s="402" t="s">
        <v>41</v>
      </c>
      <c r="B21" s="403"/>
      <c r="C21" s="57">
        <f>C12+C15+C20</f>
        <v>0</v>
      </c>
      <c r="D21" s="57">
        <f>SUM(D12+D15+D17+D18)</f>
        <v>28110690</v>
      </c>
      <c r="E21" s="57">
        <f>SUM(E12+E15+E17+E18)</f>
        <v>0</v>
      </c>
      <c r="F21" s="57">
        <f>SUM(F12+F15+F17+F18)</f>
        <v>269128.61000000004</v>
      </c>
      <c r="G21" s="57">
        <f>SUM(G12+G15+G20)</f>
        <v>269128.61000000004</v>
      </c>
      <c r="H21" s="100">
        <f>SUM(H12+H15+H17)</f>
        <v>28110689.999999996</v>
      </c>
      <c r="I21" s="58">
        <f>I12+I15+I20</f>
        <v>1</v>
      </c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21:B21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2.5Q</oddHeader>
    <oddFooter>&amp;F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rgb="FFFF0000"/>
  </sheetPr>
  <dimension ref="A1:I22"/>
  <sheetViews>
    <sheetView view="pageBreakPreview" zoomScaleNormal="100" zoomScaleSheetLayoutView="100" workbookViewId="0">
      <selection activeCell="B24" sqref="B24"/>
    </sheetView>
  </sheetViews>
  <sheetFormatPr baseColWidth="10" defaultColWidth="11.42578125" defaultRowHeight="12.75" x14ac:dyDescent="0.2"/>
  <cols>
    <col min="1" max="1" width="10" style="17" customWidth="1"/>
    <col min="2" max="2" width="36.5703125" style="17" customWidth="1"/>
    <col min="3" max="3" width="18.42578125" style="17" customWidth="1"/>
    <col min="4" max="4" width="18.85546875" style="17" customWidth="1"/>
    <col min="5" max="5" width="17.85546875" style="17" customWidth="1"/>
    <col min="6" max="6" width="14.42578125" style="17" customWidth="1"/>
    <col min="7" max="7" width="14" style="17" customWidth="1"/>
    <col min="8" max="8" width="17.28515625" style="17" customWidth="1"/>
    <col min="9" max="16384" width="11.42578125" style="17"/>
  </cols>
  <sheetData>
    <row r="1" spans="1:9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9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9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9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9" x14ac:dyDescent="0.2">
      <c r="A5" s="395" t="s">
        <v>498</v>
      </c>
      <c r="B5" s="395"/>
      <c r="C5" s="395"/>
      <c r="D5" s="395"/>
      <c r="E5" s="395"/>
      <c r="F5" s="395"/>
      <c r="G5" s="395"/>
      <c r="H5" s="395"/>
      <c r="I5" s="395"/>
    </row>
    <row r="6" spans="1:9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9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9" x14ac:dyDescent="0.2">
      <c r="A8" s="398"/>
      <c r="B8" s="401"/>
      <c r="C8" s="393"/>
      <c r="D8" s="394"/>
      <c r="E8" s="394"/>
      <c r="F8" s="142" t="s">
        <v>39</v>
      </c>
      <c r="G8" s="142" t="s">
        <v>38</v>
      </c>
      <c r="H8" s="393"/>
      <c r="I8" s="401"/>
    </row>
    <row r="9" spans="1:9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f>C9+D9-E9+F9-G9</f>
        <v>0</v>
      </c>
      <c r="I9" s="47">
        <f>+H9/H22</f>
        <v>0</v>
      </c>
    </row>
    <row r="10" spans="1:9" s="48" customFormat="1" ht="15.75" x14ac:dyDescent="0.2">
      <c r="A10" s="40">
        <v>2000</v>
      </c>
      <c r="B10" s="49" t="s">
        <v>105</v>
      </c>
      <c r="C10" s="50">
        <v>0</v>
      </c>
      <c r="D10" s="50">
        <v>0</v>
      </c>
      <c r="E10" s="50">
        <v>0</v>
      </c>
      <c r="F10" s="50">
        <v>16081.039999999999</v>
      </c>
      <c r="G10" s="50">
        <v>9.9999999999999985E-3</v>
      </c>
      <c r="H10" s="99">
        <v>16081.029999999999</v>
      </c>
      <c r="I10" s="52">
        <f>+H10/H22</f>
        <v>5.1481428895910925E-2</v>
      </c>
    </row>
    <row r="11" spans="1:9" s="48" customFormat="1" ht="15.75" x14ac:dyDescent="0.2">
      <c r="A11" s="40">
        <v>3000</v>
      </c>
      <c r="B11" s="41" t="s">
        <v>21</v>
      </c>
      <c r="C11" s="50">
        <v>0</v>
      </c>
      <c r="D11" s="51">
        <v>0</v>
      </c>
      <c r="E11" s="50">
        <v>0</v>
      </c>
      <c r="F11" s="50">
        <v>0</v>
      </c>
      <c r="G11" s="50">
        <v>0</v>
      </c>
      <c r="H11" s="99">
        <f>C11+D11-E11+F11-G11</f>
        <v>0</v>
      </c>
      <c r="I11" s="52">
        <f>+H11/H22</f>
        <v>0</v>
      </c>
    </row>
    <row r="12" spans="1:9" s="48" customFormat="1" ht="25.5" x14ac:dyDescent="0.2">
      <c r="A12" s="40">
        <v>4000</v>
      </c>
      <c r="B12" s="53" t="s">
        <v>106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99">
        <f>C12+D12-E12+F12-G12</f>
        <v>0</v>
      </c>
      <c r="I12" s="52">
        <f>+H12/H22</f>
        <v>0</v>
      </c>
    </row>
    <row r="13" spans="1:9" s="48" customFormat="1" ht="15" x14ac:dyDescent="0.2">
      <c r="A13" s="55" t="s">
        <v>37</v>
      </c>
      <c r="B13" s="56"/>
      <c r="C13" s="57">
        <f t="shared" ref="C13:H13" si="0">SUM(C9:C12)</f>
        <v>0</v>
      </c>
      <c r="D13" s="57">
        <f t="shared" si="0"/>
        <v>0</v>
      </c>
      <c r="E13" s="57">
        <f t="shared" si="0"/>
        <v>0</v>
      </c>
      <c r="F13" s="57">
        <f t="shared" si="0"/>
        <v>16081.039999999999</v>
      </c>
      <c r="G13" s="57">
        <f t="shared" si="0"/>
        <v>9.9999999999999985E-3</v>
      </c>
      <c r="H13" s="57">
        <f t="shared" si="0"/>
        <v>16081.029999999999</v>
      </c>
      <c r="I13" s="58">
        <f>SUM(I9:I12)</f>
        <v>5.1481428895910925E-2</v>
      </c>
    </row>
    <row r="14" spans="1:9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v>0</v>
      </c>
      <c r="I14" s="52">
        <f>+H14/H22</f>
        <v>0</v>
      </c>
    </row>
    <row r="15" spans="1:9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295934.41000000009</v>
      </c>
      <c r="G15" s="50">
        <v>5656.65</v>
      </c>
      <c r="H15" s="99">
        <v>290277.76000000007</v>
      </c>
      <c r="I15" s="52">
        <f>+H15/H22</f>
        <v>0.92928835164814072</v>
      </c>
    </row>
    <row r="16" spans="1:9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H16" si="1">SUM(D14:D15)</f>
        <v>0</v>
      </c>
      <c r="E16" s="57">
        <f t="shared" si="1"/>
        <v>0</v>
      </c>
      <c r="F16" s="57">
        <f t="shared" si="1"/>
        <v>295934.41000000009</v>
      </c>
      <c r="G16" s="57">
        <f t="shared" si="1"/>
        <v>5656.65</v>
      </c>
      <c r="H16" s="57">
        <f t="shared" si="1"/>
        <v>290277.76000000007</v>
      </c>
      <c r="I16" s="58">
        <f>SUM(I14:I15)</f>
        <v>0.92928835164814072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65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42">
        <v>312365.65000000008</v>
      </c>
      <c r="E18" s="42">
        <v>0</v>
      </c>
      <c r="F18" s="42">
        <v>5656.66</v>
      </c>
      <c r="G18" s="42">
        <v>312015.45000000007</v>
      </c>
      <c r="H18" s="42">
        <v>6006.86</v>
      </c>
      <c r="I18" s="47">
        <f>+H18/H22</f>
        <v>1.9230219455948497E-2</v>
      </c>
    </row>
    <row r="19" spans="1:9" s="48" customFormat="1" ht="15.75" x14ac:dyDescent="0.2">
      <c r="A19" s="28">
        <v>8000</v>
      </c>
      <c r="B19" s="53" t="s">
        <v>107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f>+H19/H22</f>
        <v>0</v>
      </c>
    </row>
    <row r="20" spans="1:9" s="48" customFormat="1" ht="15.75" x14ac:dyDescent="0.2">
      <c r="A20" s="28">
        <v>9000</v>
      </c>
      <c r="B20" s="53" t="s">
        <v>34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99">
        <f>C20+D20-E20+F20-G20</f>
        <v>0</v>
      </c>
      <c r="I20" s="52">
        <f>+H20/H22</f>
        <v>0</v>
      </c>
    </row>
    <row r="21" spans="1:9" s="48" customFormat="1" ht="15" x14ac:dyDescent="0.2">
      <c r="A21" s="60" t="s">
        <v>7</v>
      </c>
      <c r="B21" s="56"/>
      <c r="C21" s="57">
        <f>SUM(C17:C20)</f>
        <v>0</v>
      </c>
      <c r="D21" s="57">
        <f t="shared" ref="D21:H21" si="2">SUM(D18:D20)</f>
        <v>312365.65000000008</v>
      </c>
      <c r="E21" s="57">
        <f t="shared" si="2"/>
        <v>0</v>
      </c>
      <c r="F21" s="57">
        <f t="shared" si="2"/>
        <v>5656.66</v>
      </c>
      <c r="G21" s="57">
        <f t="shared" si="2"/>
        <v>312015.45000000007</v>
      </c>
      <c r="H21" s="100">
        <f t="shared" si="2"/>
        <v>6006.86</v>
      </c>
      <c r="I21" s="58">
        <f>SUM(I18:I20)</f>
        <v>1.9230219455948497E-2</v>
      </c>
    </row>
    <row r="22" spans="1:9" s="48" customFormat="1" ht="18" x14ac:dyDescent="0.2">
      <c r="A22" s="402" t="s">
        <v>41</v>
      </c>
      <c r="B22" s="403"/>
      <c r="C22" s="57">
        <f>C13+C16+C21</f>
        <v>0</v>
      </c>
      <c r="D22" s="57">
        <f>SUM(D13+D16+D18+D19)</f>
        <v>312365.65000000008</v>
      </c>
      <c r="E22" s="57">
        <f>SUM(E13+E16+E18+E19)</f>
        <v>0</v>
      </c>
      <c r="F22" s="57">
        <f>SUM(F13+F16+F18+F19)</f>
        <v>317672.11000000004</v>
      </c>
      <c r="G22" s="57">
        <f>SUM(G13+G16+G21)</f>
        <v>317672.11000000004</v>
      </c>
      <c r="H22" s="100">
        <f>SUM(H13+H16+H18)</f>
        <v>312365.65000000002</v>
      </c>
      <c r="I22" s="58">
        <f>I13+I16+I21</f>
        <v>1.0000000000000002</v>
      </c>
    </row>
  </sheetData>
  <mergeCells count="15"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2.5R</oddHeader>
    <oddFooter>&amp;F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rgb="FFFF0000"/>
  </sheetPr>
  <dimension ref="A1:I22"/>
  <sheetViews>
    <sheetView view="pageBreakPreview" zoomScale="85" zoomScaleNormal="100" zoomScaleSheetLayoutView="85" workbookViewId="0">
      <selection activeCell="F28" sqref="F28"/>
    </sheetView>
  </sheetViews>
  <sheetFormatPr baseColWidth="10" defaultColWidth="11.42578125" defaultRowHeight="12.75" x14ac:dyDescent="0.2"/>
  <cols>
    <col min="1" max="1" width="14" style="17" customWidth="1"/>
    <col min="2" max="2" width="37" style="17" customWidth="1"/>
    <col min="3" max="3" width="18.42578125" style="17" customWidth="1"/>
    <col min="4" max="4" width="16.28515625" style="17" customWidth="1"/>
    <col min="5" max="5" width="16" style="17" customWidth="1"/>
    <col min="6" max="6" width="14.42578125" style="17" customWidth="1"/>
    <col min="7" max="7" width="14" style="17" customWidth="1"/>
    <col min="8" max="8" width="17.28515625" style="17" customWidth="1"/>
    <col min="9" max="16384" width="11.42578125" style="17"/>
  </cols>
  <sheetData>
    <row r="1" spans="1:9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9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9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9" x14ac:dyDescent="0.2">
      <c r="A4" s="395" t="s">
        <v>491</v>
      </c>
      <c r="B4" s="395"/>
      <c r="C4" s="395"/>
      <c r="D4" s="395"/>
      <c r="E4" s="395"/>
      <c r="F4" s="395"/>
      <c r="G4" s="395"/>
      <c r="H4" s="395"/>
      <c r="I4" s="395"/>
    </row>
    <row r="5" spans="1:9" x14ac:dyDescent="0.2">
      <c r="A5" s="395" t="s">
        <v>499</v>
      </c>
      <c r="B5" s="395"/>
      <c r="C5" s="395"/>
      <c r="D5" s="395"/>
      <c r="E5" s="395"/>
      <c r="F5" s="395"/>
      <c r="G5" s="395"/>
      <c r="H5" s="395"/>
      <c r="I5" s="395"/>
    </row>
    <row r="6" spans="1:9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9" ht="30" customHeight="1" x14ac:dyDescent="0.2">
      <c r="A7" s="397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400"/>
    </row>
    <row r="8" spans="1:9" x14ac:dyDescent="0.2">
      <c r="A8" s="398"/>
      <c r="B8" s="401"/>
      <c r="C8" s="393"/>
      <c r="D8" s="393"/>
      <c r="E8" s="393"/>
      <c r="F8" s="142" t="s">
        <v>39</v>
      </c>
      <c r="G8" s="142" t="s">
        <v>38</v>
      </c>
      <c r="H8" s="393"/>
      <c r="I8" s="401"/>
    </row>
    <row r="9" spans="1:9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f>C9+D9-E9+F9-G9</f>
        <v>0</v>
      </c>
      <c r="I9" s="47">
        <v>0</v>
      </c>
    </row>
    <row r="10" spans="1:9" s="48" customFormat="1" ht="15.75" x14ac:dyDescent="0.2">
      <c r="A10" s="40">
        <v>2000</v>
      </c>
      <c r="B10" s="49" t="s">
        <v>105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99">
        <f>C10+D10-E10+F10-G10</f>
        <v>0</v>
      </c>
      <c r="I10" s="52">
        <v>0</v>
      </c>
    </row>
    <row r="11" spans="1:9" s="48" customFormat="1" ht="15.75" x14ac:dyDescent="0.2">
      <c r="A11" s="40">
        <v>3000</v>
      </c>
      <c r="B11" s="41" t="s">
        <v>21</v>
      </c>
      <c r="C11" s="50">
        <v>0</v>
      </c>
      <c r="D11" s="51">
        <v>0</v>
      </c>
      <c r="E11" s="50">
        <v>0</v>
      </c>
      <c r="F11" s="50">
        <v>0</v>
      </c>
      <c r="G11" s="50">
        <v>0</v>
      </c>
      <c r="H11" s="99">
        <f>C11+D11-E11+F11-G11</f>
        <v>0</v>
      </c>
      <c r="I11" s="52">
        <v>0</v>
      </c>
    </row>
    <row r="12" spans="1:9" s="48" customFormat="1" ht="25.5" x14ac:dyDescent="0.2">
      <c r="A12" s="40">
        <v>4000</v>
      </c>
      <c r="B12" s="53" t="s">
        <v>106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99">
        <f>C12+D12-E12+F12-G12</f>
        <v>0</v>
      </c>
      <c r="I12" s="52">
        <v>0</v>
      </c>
    </row>
    <row r="13" spans="1:9" s="48" customFormat="1" ht="15" x14ac:dyDescent="0.2">
      <c r="A13" s="55" t="s">
        <v>37</v>
      </c>
      <c r="B13" s="56"/>
      <c r="C13" s="57">
        <f>SUM(C9:C12)</f>
        <v>0</v>
      </c>
      <c r="D13" s="57">
        <f t="shared" ref="D13:I13" si="0">SUM(D9:D12)</f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</row>
    <row r="14" spans="1:9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f>C14+D14-E14+F14-G14</f>
        <v>0</v>
      </c>
      <c r="I14" s="52">
        <v>0</v>
      </c>
    </row>
    <row r="15" spans="1:9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99">
        <v>0</v>
      </c>
      <c r="I15" s="52">
        <v>0</v>
      </c>
    </row>
    <row r="16" spans="1:9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I16" si="1">SUM(D14:D15)</f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100">
        <f t="shared" si="1"/>
        <v>0</v>
      </c>
      <c r="I16" s="58">
        <f t="shared" si="1"/>
        <v>0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65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42">
        <v>254790.7000000001</v>
      </c>
      <c r="E18" s="42">
        <v>254790.7000000001</v>
      </c>
      <c r="F18" s="42">
        <v>0</v>
      </c>
      <c r="G18" s="42">
        <v>0</v>
      </c>
      <c r="H18" s="42">
        <v>0</v>
      </c>
      <c r="I18" s="47">
        <v>0</v>
      </c>
    </row>
    <row r="19" spans="1:9" s="48" customFormat="1" ht="15.75" x14ac:dyDescent="0.2">
      <c r="A19" s="28">
        <v>8000</v>
      </c>
      <c r="B19" s="53" t="s">
        <v>107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v>0</v>
      </c>
    </row>
    <row r="20" spans="1:9" s="48" customFormat="1" ht="15.75" x14ac:dyDescent="0.2">
      <c r="A20" s="28">
        <v>9000</v>
      </c>
      <c r="B20" s="53" t="s">
        <v>34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99">
        <f>C20+D20-E20+F20-G20</f>
        <v>0</v>
      </c>
      <c r="I20" s="52">
        <v>0</v>
      </c>
    </row>
    <row r="21" spans="1:9" s="48" customFormat="1" ht="15" x14ac:dyDescent="0.2">
      <c r="A21" s="60" t="s">
        <v>7</v>
      </c>
      <c r="B21" s="56"/>
      <c r="C21" s="57">
        <f t="shared" ref="C21:H21" si="2">SUM(C18:C20)</f>
        <v>0</v>
      </c>
      <c r="D21" s="57">
        <f t="shared" si="2"/>
        <v>254790.7000000001</v>
      </c>
      <c r="E21" s="57">
        <f t="shared" si="2"/>
        <v>254790.7000000001</v>
      </c>
      <c r="F21" s="57">
        <f t="shared" si="2"/>
        <v>0</v>
      </c>
      <c r="G21" s="57">
        <f t="shared" si="2"/>
        <v>0</v>
      </c>
      <c r="H21" s="100">
        <f t="shared" si="2"/>
        <v>0</v>
      </c>
      <c r="I21" s="58">
        <f>SUM(I19:I20)</f>
        <v>0</v>
      </c>
    </row>
    <row r="22" spans="1:9" s="48" customFormat="1" ht="18" x14ac:dyDescent="0.2">
      <c r="A22" s="402" t="s">
        <v>41</v>
      </c>
      <c r="B22" s="403"/>
      <c r="C22" s="57">
        <f>C13+C16+C21</f>
        <v>0</v>
      </c>
      <c r="D22" s="57">
        <f>SUM(D13+D16+D18+D19)</f>
        <v>254790.7000000001</v>
      </c>
      <c r="E22" s="57">
        <f>SUM(E13+E16+E18+E19)</f>
        <v>254790.7000000001</v>
      </c>
      <c r="F22" s="57">
        <f>SUM(F13+F16+F18+F19)</f>
        <v>0</v>
      </c>
      <c r="G22" s="57">
        <f>SUM(G13+G16+G18+G19)</f>
        <v>0</v>
      </c>
      <c r="H22" s="100">
        <f>SUM(H13+H16+H18)</f>
        <v>0</v>
      </c>
      <c r="I22" s="58">
        <f>I13+I16+I18+I19</f>
        <v>0</v>
      </c>
    </row>
  </sheetData>
  <mergeCells count="15"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2.S</oddHeader>
    <oddFooter>&amp;F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rgb="FFFF0000"/>
  </sheetPr>
  <dimension ref="A1:AI21"/>
  <sheetViews>
    <sheetView view="pageBreakPreview" zoomScaleNormal="100" zoomScaleSheetLayoutView="100" workbookViewId="0">
      <selection activeCell="K15" sqref="K15"/>
    </sheetView>
  </sheetViews>
  <sheetFormatPr baseColWidth="10" defaultColWidth="11.42578125" defaultRowHeight="12.75" x14ac:dyDescent="0.2"/>
  <cols>
    <col min="1" max="1" width="10" style="17" customWidth="1"/>
    <col min="2" max="2" width="38.7109375" style="17" customWidth="1"/>
    <col min="3" max="5" width="15.7109375" style="17" customWidth="1"/>
    <col min="6" max="7" width="14.5703125" style="17" customWidth="1"/>
    <col min="8" max="8" width="15.7109375" style="17" customWidth="1"/>
    <col min="9" max="9" width="10" style="17" customWidth="1"/>
    <col min="10" max="16384" width="11.42578125" style="17"/>
  </cols>
  <sheetData>
    <row r="1" spans="1:35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35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35" ht="15.75" customHeight="1" x14ac:dyDescent="0.25">
      <c r="A4" s="406" t="s">
        <v>491</v>
      </c>
      <c r="B4" s="406"/>
      <c r="C4" s="406"/>
      <c r="D4" s="406"/>
      <c r="E4" s="406"/>
      <c r="F4" s="406"/>
      <c r="G4" s="406"/>
      <c r="H4" s="406"/>
      <c r="I4" s="406"/>
    </row>
    <row r="5" spans="1:35" ht="15.75" x14ac:dyDescent="0.25">
      <c r="A5" s="406" t="s">
        <v>526</v>
      </c>
      <c r="B5" s="406"/>
      <c r="C5" s="406"/>
      <c r="D5" s="406"/>
      <c r="E5" s="406"/>
      <c r="F5" s="406"/>
      <c r="G5" s="406"/>
      <c r="H5" s="406"/>
      <c r="I5" s="406"/>
    </row>
    <row r="6" spans="1:35" ht="46.5" customHeight="1" x14ac:dyDescent="0.25">
      <c r="A6" s="407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20" t="s">
        <v>2</v>
      </c>
    </row>
    <row r="7" spans="1:35" ht="28.5" customHeight="1" x14ac:dyDescent="0.25">
      <c r="A7" s="408"/>
      <c r="B7" s="400"/>
      <c r="C7" s="393"/>
      <c r="D7" s="393" t="s">
        <v>40</v>
      </c>
      <c r="E7" s="393" t="s">
        <v>110</v>
      </c>
      <c r="F7" s="394" t="s">
        <v>101</v>
      </c>
      <c r="G7" s="394"/>
      <c r="H7" s="393"/>
      <c r="I7" s="19"/>
    </row>
    <row r="8" spans="1:35" ht="30" customHeight="1" x14ac:dyDescent="0.25">
      <c r="A8" s="409"/>
      <c r="B8" s="401"/>
      <c r="C8" s="393"/>
      <c r="D8" s="393"/>
      <c r="E8" s="393"/>
      <c r="F8" s="142" t="s">
        <v>39</v>
      </c>
      <c r="G8" s="142" t="s">
        <v>38</v>
      </c>
      <c r="H8" s="393"/>
      <c r="I8" s="11"/>
    </row>
    <row r="9" spans="1:35" customFormat="1" ht="15.75" x14ac:dyDescent="0.2">
      <c r="A9" s="40">
        <v>1000</v>
      </c>
      <c r="B9" s="41" t="s">
        <v>22</v>
      </c>
      <c r="C9" s="43">
        <v>0</v>
      </c>
      <c r="D9" s="50">
        <v>0</v>
      </c>
      <c r="E9" s="50">
        <v>0</v>
      </c>
      <c r="F9" s="50">
        <v>0</v>
      </c>
      <c r="G9" s="50">
        <v>0</v>
      </c>
      <c r="H9" s="50">
        <f>C9+D9-E9+F9-G9</f>
        <v>0</v>
      </c>
      <c r="I9" s="52">
        <v>0</v>
      </c>
      <c r="AI9" s="145"/>
    </row>
    <row r="10" spans="1:35" customFormat="1" ht="15.75" x14ac:dyDescent="0.2">
      <c r="A10" s="40">
        <v>2000</v>
      </c>
      <c r="B10" s="49" t="s">
        <v>105</v>
      </c>
      <c r="C10" s="43">
        <v>0</v>
      </c>
      <c r="D10" s="50">
        <v>0</v>
      </c>
      <c r="E10" s="50">
        <v>0</v>
      </c>
      <c r="F10" s="50">
        <v>0</v>
      </c>
      <c r="G10" s="50">
        <v>0</v>
      </c>
      <c r="H10" s="50">
        <f>C10+D10-E10+F10-G10</f>
        <v>0</v>
      </c>
      <c r="I10" s="52">
        <v>0</v>
      </c>
      <c r="AI10" s="145"/>
    </row>
    <row r="11" spans="1:35" customFormat="1" ht="15.75" x14ac:dyDescent="0.2">
      <c r="A11" s="40">
        <v>3000</v>
      </c>
      <c r="B11" s="41" t="s">
        <v>21</v>
      </c>
      <c r="C11" s="43">
        <v>0</v>
      </c>
      <c r="D11" s="50">
        <v>0</v>
      </c>
      <c r="E11" s="50">
        <v>0</v>
      </c>
      <c r="F11" s="50">
        <v>0</v>
      </c>
      <c r="G11" s="50">
        <v>0</v>
      </c>
      <c r="H11" s="50">
        <f>C11+D11-E11+F11-G11</f>
        <v>0</v>
      </c>
      <c r="I11" s="52">
        <v>0</v>
      </c>
      <c r="AI11" s="145"/>
    </row>
    <row r="12" spans="1:35" customFormat="1" ht="25.5" x14ac:dyDescent="0.2">
      <c r="A12" s="40">
        <v>4000</v>
      </c>
      <c r="B12" s="53" t="s">
        <v>106</v>
      </c>
      <c r="C12" s="43">
        <v>0</v>
      </c>
      <c r="D12" s="50">
        <v>0</v>
      </c>
      <c r="E12" s="50">
        <v>0</v>
      </c>
      <c r="F12" s="50">
        <v>0</v>
      </c>
      <c r="G12" s="50">
        <v>0</v>
      </c>
      <c r="H12" s="50">
        <f>C12+D12-E12+F12-G12</f>
        <v>0</v>
      </c>
      <c r="I12" s="52">
        <v>0</v>
      </c>
      <c r="AI12" s="145"/>
    </row>
    <row r="13" spans="1:35" customFormat="1" ht="15" x14ac:dyDescent="0.2">
      <c r="A13" s="55" t="s">
        <v>37</v>
      </c>
      <c r="B13" s="70"/>
      <c r="C13" s="57">
        <f t="shared" ref="C13:I13" si="0">SUM(C9:C12)</f>
        <v>0</v>
      </c>
      <c r="D13" s="57">
        <f t="shared" si="0"/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  <c r="AI13" s="145"/>
    </row>
    <row r="14" spans="1:35" customFormat="1" ht="25.5" x14ac:dyDescent="0.2">
      <c r="A14" s="28">
        <v>5000</v>
      </c>
      <c r="B14" s="53" t="s">
        <v>100</v>
      </c>
      <c r="C14" s="43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2">
        <v>0</v>
      </c>
      <c r="AI14" s="145"/>
    </row>
    <row r="15" spans="1:35" customFormat="1" ht="15.75" x14ac:dyDescent="0.2">
      <c r="A15" s="28">
        <v>6000</v>
      </c>
      <c r="B15" s="59" t="s">
        <v>36</v>
      </c>
      <c r="C15" s="43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2">
        <v>0</v>
      </c>
      <c r="AI15" s="145"/>
    </row>
    <row r="16" spans="1:35" ht="15" x14ac:dyDescent="0.2">
      <c r="A16" s="60" t="s">
        <v>91</v>
      </c>
      <c r="B16" s="70"/>
      <c r="C16" s="57">
        <f t="shared" ref="C16:I16" si="1">SUM(C14:C15)</f>
        <v>0</v>
      </c>
      <c r="D16" s="57">
        <f t="shared" si="1"/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57">
        <f t="shared" si="1"/>
        <v>0</v>
      </c>
      <c r="I16" s="58">
        <f t="shared" si="1"/>
        <v>0</v>
      </c>
    </row>
    <row r="17" spans="1:9" ht="25.5" x14ac:dyDescent="0.2">
      <c r="A17" s="28" t="s">
        <v>537</v>
      </c>
      <c r="B17" s="53" t="s">
        <v>538</v>
      </c>
      <c r="C17" s="50">
        <v>0</v>
      </c>
      <c r="D17" s="50">
        <v>305494.25000000006</v>
      </c>
      <c r="E17" s="50">
        <v>305494.25000000006</v>
      </c>
      <c r="F17" s="50">
        <v>0</v>
      </c>
      <c r="G17" s="50">
        <v>0</v>
      </c>
      <c r="H17" s="50">
        <v>0</v>
      </c>
      <c r="I17" s="52">
        <v>0</v>
      </c>
    </row>
    <row r="18" spans="1:9" ht="15.75" x14ac:dyDescent="0.2">
      <c r="A18" s="28">
        <v>8000</v>
      </c>
      <c r="B18" s="49" t="s">
        <v>107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2">
        <v>0</v>
      </c>
    </row>
    <row r="19" spans="1:9" ht="15.75" x14ac:dyDescent="0.2">
      <c r="A19" s="28">
        <v>9000</v>
      </c>
      <c r="B19" s="59" t="s">
        <v>34</v>
      </c>
      <c r="C19" s="43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2">
        <v>0</v>
      </c>
    </row>
    <row r="20" spans="1:9" ht="15.75" x14ac:dyDescent="0.2">
      <c r="A20" s="404" t="s">
        <v>7</v>
      </c>
      <c r="B20" s="405"/>
      <c r="C20" s="57">
        <f>SUM(C17:C19)</f>
        <v>0</v>
      </c>
      <c r="D20" s="57">
        <f t="shared" ref="D20:I20" si="2">SUM(D17:D19)</f>
        <v>305494.25000000006</v>
      </c>
      <c r="E20" s="57">
        <f t="shared" si="2"/>
        <v>305494.25000000006</v>
      </c>
      <c r="F20" s="57">
        <f t="shared" si="2"/>
        <v>0</v>
      </c>
      <c r="G20" s="57">
        <f t="shared" si="2"/>
        <v>0</v>
      </c>
      <c r="H20" s="57">
        <f t="shared" si="2"/>
        <v>0</v>
      </c>
      <c r="I20" s="58">
        <f t="shared" si="2"/>
        <v>0</v>
      </c>
    </row>
    <row r="21" spans="1:9" ht="18" x14ac:dyDescent="0.2">
      <c r="A21" s="67" t="s">
        <v>33</v>
      </c>
      <c r="B21" s="68"/>
      <c r="C21" s="57">
        <f>C13+C16+C20</f>
        <v>0</v>
      </c>
      <c r="D21" s="57">
        <f t="shared" ref="D21:H21" si="3">D20+D16+D13</f>
        <v>305494.25000000006</v>
      </c>
      <c r="E21" s="57">
        <f t="shared" si="3"/>
        <v>305494.25000000006</v>
      </c>
      <c r="F21" s="57">
        <f t="shared" si="3"/>
        <v>0</v>
      </c>
      <c r="G21" s="57">
        <f t="shared" si="3"/>
        <v>0</v>
      </c>
      <c r="H21" s="57">
        <f t="shared" si="3"/>
        <v>0</v>
      </c>
      <c r="I21" s="58">
        <f>I20+I16+I13</f>
        <v>0</v>
      </c>
    </row>
  </sheetData>
  <mergeCells count="14">
    <mergeCell ref="A20:B20"/>
    <mergeCell ref="E7:E8"/>
    <mergeCell ref="F7:G7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  <mergeCell ref="A5:I5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 2.5T</oddHeader>
    <oddFooter>&amp;C&amp;F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rgb="FFFF0000"/>
  </sheetPr>
  <dimension ref="A1:I24"/>
  <sheetViews>
    <sheetView view="pageBreakPreview" topLeftCell="A4" zoomScaleNormal="100" zoomScaleSheetLayoutView="100" workbookViewId="0">
      <selection activeCell="C26" sqref="C26"/>
    </sheetView>
  </sheetViews>
  <sheetFormatPr baseColWidth="10" defaultColWidth="11.42578125" defaultRowHeight="12.75" x14ac:dyDescent="0.2"/>
  <cols>
    <col min="1" max="1" width="10" style="17" customWidth="1"/>
    <col min="2" max="2" width="31.7109375" style="17" customWidth="1"/>
    <col min="3" max="3" width="18.42578125" style="17" customWidth="1"/>
    <col min="4" max="4" width="17.7109375" style="17" customWidth="1"/>
    <col min="5" max="5" width="17.85546875" style="17" customWidth="1"/>
    <col min="6" max="6" width="14.42578125" style="17" customWidth="1"/>
    <col min="7" max="7" width="14" style="17" customWidth="1"/>
    <col min="8" max="8" width="17.28515625" style="17" customWidth="1"/>
    <col min="9" max="16384" width="11.42578125" style="17"/>
  </cols>
  <sheetData>
    <row r="1" spans="1:9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9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9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9" x14ac:dyDescent="0.2">
      <c r="A4" s="395" t="s">
        <v>490</v>
      </c>
      <c r="B4" s="395"/>
      <c r="C4" s="395"/>
      <c r="D4" s="395"/>
      <c r="E4" s="395"/>
      <c r="F4" s="395"/>
      <c r="G4" s="395"/>
      <c r="H4" s="395"/>
      <c r="I4" s="395"/>
    </row>
    <row r="5" spans="1:9" x14ac:dyDescent="0.2">
      <c r="A5" s="395" t="s">
        <v>548</v>
      </c>
      <c r="B5" s="395"/>
      <c r="C5" s="395"/>
      <c r="D5" s="395"/>
      <c r="E5" s="395"/>
      <c r="F5" s="395"/>
      <c r="G5" s="395"/>
      <c r="H5" s="395"/>
      <c r="I5" s="395"/>
    </row>
    <row r="6" spans="1:9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9" ht="30" customHeight="1" x14ac:dyDescent="0.2">
      <c r="A7" s="397"/>
      <c r="B7" s="400"/>
      <c r="C7" s="393"/>
      <c r="D7" s="394" t="s">
        <v>40</v>
      </c>
      <c r="E7" s="410" t="s">
        <v>110</v>
      </c>
      <c r="F7" s="394" t="s">
        <v>101</v>
      </c>
      <c r="G7" s="394"/>
      <c r="H7" s="393"/>
      <c r="I7" s="400"/>
    </row>
    <row r="8" spans="1:9" ht="12.75" customHeight="1" x14ac:dyDescent="0.2">
      <c r="A8" s="398"/>
      <c r="B8" s="401"/>
      <c r="C8" s="393"/>
      <c r="D8" s="394"/>
      <c r="E8" s="411"/>
      <c r="F8" s="123" t="s">
        <v>39</v>
      </c>
      <c r="G8" s="123" t="s">
        <v>38</v>
      </c>
      <c r="H8" s="393"/>
      <c r="I8" s="401"/>
    </row>
    <row r="9" spans="1:9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f>C9+D9-E9+F9-G9</f>
        <v>0</v>
      </c>
      <c r="I9" s="47">
        <f>+H9/H22</f>
        <v>0</v>
      </c>
    </row>
    <row r="10" spans="1:9" s="48" customFormat="1" ht="15.75" x14ac:dyDescent="0.2">
      <c r="A10" s="40">
        <v>2000</v>
      </c>
      <c r="B10" s="49" t="s">
        <v>105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99">
        <f>C10+D10-E10+F10-G10</f>
        <v>0</v>
      </c>
      <c r="I10" s="52">
        <f>+H10/H22</f>
        <v>0</v>
      </c>
    </row>
    <row r="11" spans="1:9" s="48" customFormat="1" ht="15.75" x14ac:dyDescent="0.2">
      <c r="A11" s="40">
        <v>3000</v>
      </c>
      <c r="B11" s="41" t="s">
        <v>21</v>
      </c>
      <c r="C11" s="50">
        <v>0</v>
      </c>
      <c r="D11" s="51">
        <v>0</v>
      </c>
      <c r="E11" s="50">
        <v>0</v>
      </c>
      <c r="F11" s="50">
        <v>0</v>
      </c>
      <c r="G11" s="50">
        <v>0</v>
      </c>
      <c r="H11" s="99">
        <f>C11+D11-E11+F11-G11</f>
        <v>0</v>
      </c>
      <c r="I11" s="52">
        <f>+H11/H22</f>
        <v>0</v>
      </c>
    </row>
    <row r="12" spans="1:9" s="48" customFormat="1" ht="38.25" x14ac:dyDescent="0.2">
      <c r="A12" s="40">
        <v>4000</v>
      </c>
      <c r="B12" s="53" t="s">
        <v>106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99">
        <f>C12+D12-E12+F12-G12</f>
        <v>0</v>
      </c>
      <c r="I12" s="52">
        <f>+H12/H22</f>
        <v>0</v>
      </c>
    </row>
    <row r="13" spans="1:9" s="48" customFormat="1" ht="15" x14ac:dyDescent="0.2">
      <c r="A13" s="55" t="s">
        <v>37</v>
      </c>
      <c r="B13" s="56"/>
      <c r="C13" s="57">
        <f>SUM(C9:C12)</f>
        <v>0</v>
      </c>
      <c r="D13" s="57">
        <f t="shared" ref="D13:I13" si="0">SUM(D9:D12)</f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</row>
    <row r="14" spans="1:9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f>C14+D14-E14+F14-G14</f>
        <v>0</v>
      </c>
      <c r="I14" s="52">
        <f>+H14/H22</f>
        <v>0</v>
      </c>
    </row>
    <row r="15" spans="1:9" s="48" customFormat="1" ht="18" customHeight="1" x14ac:dyDescent="0.2">
      <c r="A15" s="28" t="s">
        <v>544</v>
      </c>
      <c r="B15" s="59" t="s">
        <v>545</v>
      </c>
      <c r="C15" s="50">
        <v>0</v>
      </c>
      <c r="D15" s="50">
        <v>0</v>
      </c>
      <c r="E15" s="50">
        <v>0</v>
      </c>
      <c r="F15" s="50">
        <v>2284285.060000001</v>
      </c>
      <c r="G15" s="50">
        <v>41675.010000000009</v>
      </c>
      <c r="H15" s="99">
        <v>2242610.0500000007</v>
      </c>
      <c r="I15" s="52">
        <f>+H15/H22</f>
        <v>0.98175577526212965</v>
      </c>
    </row>
    <row r="16" spans="1:9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I16" si="1">SUM(D14:D15)</f>
        <v>0</v>
      </c>
      <c r="E16" s="57">
        <f t="shared" si="1"/>
        <v>0</v>
      </c>
      <c r="F16" s="57">
        <f t="shared" si="1"/>
        <v>2284285.060000001</v>
      </c>
      <c r="G16" s="57">
        <f t="shared" si="1"/>
        <v>41675.010000000009</v>
      </c>
      <c r="H16" s="100">
        <f t="shared" si="1"/>
        <v>2242610.0500000007</v>
      </c>
      <c r="I16" s="58">
        <f t="shared" si="1"/>
        <v>0.98175577526212965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65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42">
        <v>2284285.060000001</v>
      </c>
      <c r="E18" s="42">
        <v>0</v>
      </c>
      <c r="F18" s="42">
        <v>41675.010000000009</v>
      </c>
      <c r="G18" s="42">
        <v>2284285.060000001</v>
      </c>
      <c r="H18" s="42">
        <v>41675.010000000009</v>
      </c>
      <c r="I18" s="47">
        <f>+H18/H22</f>
        <v>1.8244224737870501E-2</v>
      </c>
    </row>
    <row r="19" spans="1:9" s="48" customFormat="1" ht="25.5" x14ac:dyDescent="0.2">
      <c r="A19" s="28">
        <v>8000</v>
      </c>
      <c r="B19" s="53" t="s">
        <v>107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f>+H19/H22</f>
        <v>0</v>
      </c>
    </row>
    <row r="20" spans="1:9" s="48" customFormat="1" ht="15.75" x14ac:dyDescent="0.2">
      <c r="A20" s="28">
        <v>9000</v>
      </c>
      <c r="B20" s="53" t="s">
        <v>34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99">
        <f>C20+D20-E20+F20-G20</f>
        <v>0</v>
      </c>
      <c r="I20" s="52">
        <f>+H20/H22</f>
        <v>0</v>
      </c>
    </row>
    <row r="21" spans="1:9" s="48" customFormat="1" ht="15" x14ac:dyDescent="0.2">
      <c r="A21" s="60" t="s">
        <v>7</v>
      </c>
      <c r="B21" s="56"/>
      <c r="C21" s="57">
        <f t="shared" ref="C21:H21" si="2">SUM(C18:C20)</f>
        <v>0</v>
      </c>
      <c r="D21" s="57">
        <f t="shared" si="2"/>
        <v>2284285.060000001</v>
      </c>
      <c r="E21" s="57">
        <f t="shared" si="2"/>
        <v>0</v>
      </c>
      <c r="F21" s="57">
        <f t="shared" si="2"/>
        <v>41675.010000000009</v>
      </c>
      <c r="G21" s="57">
        <f t="shared" si="2"/>
        <v>2284285.060000001</v>
      </c>
      <c r="H21" s="100">
        <f t="shared" si="2"/>
        <v>41675.010000000009</v>
      </c>
      <c r="I21" s="58">
        <f>SUM(I18:I20)</f>
        <v>1.8244224737870501E-2</v>
      </c>
    </row>
    <row r="22" spans="1:9" s="48" customFormat="1" ht="18" x14ac:dyDescent="0.2">
      <c r="A22" s="402" t="s">
        <v>41</v>
      </c>
      <c r="B22" s="403"/>
      <c r="C22" s="57">
        <f>C13+C16+C21</f>
        <v>0</v>
      </c>
      <c r="D22" s="57">
        <f>SUM(D13+D16+D18+D19)</f>
        <v>2284285.060000001</v>
      </c>
      <c r="E22" s="57">
        <f>SUM(E13+E16+E18+E19)</f>
        <v>0</v>
      </c>
      <c r="F22" s="57">
        <f>SUM(F13+F16+F18+F19)</f>
        <v>2325960.0700000012</v>
      </c>
      <c r="G22" s="57">
        <f>SUM(G13+G16+G18+G19)</f>
        <v>2325960.0700000012</v>
      </c>
      <c r="H22" s="100">
        <f>SUM(H13+H16+H18)</f>
        <v>2284285.0600000005</v>
      </c>
      <c r="I22" s="58">
        <f>I13+I16+I21</f>
        <v>1.0000000000000002</v>
      </c>
    </row>
    <row r="24" spans="1:9" ht="15.75" x14ac:dyDescent="0.25">
      <c r="A24" s="7"/>
      <c r="F24" s="125"/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9" orientation="landscape" r:id="rId1"/>
  <headerFooter alignWithMargins="0">
    <oddHeader>&amp;R&amp;"Arial,Negrita"&amp;16ANEXO 2.5U</oddHeader>
    <oddFooter>&amp;F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rgb="FFFF0000"/>
  </sheetPr>
  <dimension ref="A1:I24"/>
  <sheetViews>
    <sheetView view="pageBreakPreview" zoomScaleNormal="100" zoomScaleSheetLayoutView="100" workbookViewId="0">
      <selection activeCell="E19" sqref="E19"/>
    </sheetView>
  </sheetViews>
  <sheetFormatPr baseColWidth="10" defaultColWidth="11.42578125" defaultRowHeight="12.75" x14ac:dyDescent="0.2"/>
  <cols>
    <col min="1" max="1" width="10" style="17" customWidth="1"/>
    <col min="2" max="2" width="31.7109375" style="17" customWidth="1"/>
    <col min="3" max="3" width="18.42578125" style="17" customWidth="1"/>
    <col min="4" max="4" width="17.7109375" style="17" customWidth="1"/>
    <col min="5" max="5" width="17.85546875" style="17" customWidth="1"/>
    <col min="6" max="6" width="14.42578125" style="17" customWidth="1"/>
    <col min="7" max="7" width="14" style="17" customWidth="1"/>
    <col min="8" max="8" width="17.28515625" style="17" customWidth="1"/>
    <col min="9" max="16384" width="11.42578125" style="17"/>
  </cols>
  <sheetData>
    <row r="1" spans="1:9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9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9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9" x14ac:dyDescent="0.2">
      <c r="A4" s="395" t="s">
        <v>490</v>
      </c>
      <c r="B4" s="395"/>
      <c r="C4" s="395"/>
      <c r="D4" s="395"/>
      <c r="E4" s="395"/>
      <c r="F4" s="395"/>
      <c r="G4" s="395"/>
      <c r="H4" s="395"/>
      <c r="I4" s="395"/>
    </row>
    <row r="5" spans="1:9" x14ac:dyDescent="0.2">
      <c r="A5" s="395" t="s">
        <v>500</v>
      </c>
      <c r="B5" s="395"/>
      <c r="C5" s="395"/>
      <c r="D5" s="395"/>
      <c r="E5" s="395"/>
      <c r="F5" s="395"/>
      <c r="G5" s="395"/>
      <c r="H5" s="395"/>
      <c r="I5" s="395"/>
    </row>
    <row r="6" spans="1:9" ht="26.25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9" ht="30" customHeight="1" x14ac:dyDescent="0.2">
      <c r="A7" s="397"/>
      <c r="B7" s="400"/>
      <c r="C7" s="393"/>
      <c r="D7" s="394" t="s">
        <v>40</v>
      </c>
      <c r="E7" s="410" t="s">
        <v>110</v>
      </c>
      <c r="F7" s="394" t="s">
        <v>101</v>
      </c>
      <c r="G7" s="394"/>
      <c r="H7" s="393"/>
      <c r="I7" s="400"/>
    </row>
    <row r="8" spans="1:9" ht="12.75" customHeight="1" x14ac:dyDescent="0.2">
      <c r="A8" s="398"/>
      <c r="B8" s="401"/>
      <c r="C8" s="393"/>
      <c r="D8" s="394"/>
      <c r="E8" s="411"/>
      <c r="F8" s="142" t="s">
        <v>39</v>
      </c>
      <c r="G8" s="142" t="s">
        <v>38</v>
      </c>
      <c r="H8" s="393"/>
      <c r="I8" s="401"/>
    </row>
    <row r="9" spans="1:9" s="48" customFormat="1" ht="15.75" x14ac:dyDescent="0.2">
      <c r="A9" s="40">
        <v>1000</v>
      </c>
      <c r="B9" s="41" t="s">
        <v>22</v>
      </c>
      <c r="C9" s="42">
        <v>0</v>
      </c>
      <c r="D9" s="50">
        <v>0</v>
      </c>
      <c r="E9" s="50">
        <v>0</v>
      </c>
      <c r="F9" s="50">
        <v>0</v>
      </c>
      <c r="G9" s="50">
        <v>0</v>
      </c>
      <c r="H9" s="99">
        <f>C9+D9-E9+F9-G9</f>
        <v>0</v>
      </c>
      <c r="I9" s="47">
        <f>+H9/H22</f>
        <v>0</v>
      </c>
    </row>
    <row r="10" spans="1:9" s="48" customFormat="1" ht="15.75" x14ac:dyDescent="0.2">
      <c r="A10" s="40">
        <v>2000</v>
      </c>
      <c r="B10" s="49" t="s">
        <v>105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99">
        <f>C10+D10-E10+F10-G10</f>
        <v>0</v>
      </c>
      <c r="I10" s="52">
        <f>+H10/H22</f>
        <v>0</v>
      </c>
    </row>
    <row r="11" spans="1:9" s="48" customFormat="1" ht="15.75" x14ac:dyDescent="0.2">
      <c r="A11" s="40">
        <v>3000</v>
      </c>
      <c r="B11" s="41" t="s">
        <v>21</v>
      </c>
      <c r="C11" s="50">
        <v>0</v>
      </c>
      <c r="D11" s="51">
        <v>0</v>
      </c>
      <c r="E11" s="50">
        <v>0</v>
      </c>
      <c r="F11" s="50">
        <v>0</v>
      </c>
      <c r="G11" s="50">
        <v>0</v>
      </c>
      <c r="H11" s="99">
        <f>C11+D11-E11+F11-G11</f>
        <v>0</v>
      </c>
      <c r="I11" s="52">
        <f>+H11/H22</f>
        <v>0</v>
      </c>
    </row>
    <row r="12" spans="1:9" s="48" customFormat="1" ht="38.25" x14ac:dyDescent="0.2">
      <c r="A12" s="40">
        <v>4000</v>
      </c>
      <c r="B12" s="53" t="s">
        <v>106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99">
        <f>C12+D12-E12+F12-G12</f>
        <v>0</v>
      </c>
      <c r="I12" s="52">
        <f>+H12/H22</f>
        <v>0</v>
      </c>
    </row>
    <row r="13" spans="1:9" s="48" customFormat="1" ht="15" x14ac:dyDescent="0.2">
      <c r="A13" s="55" t="s">
        <v>37</v>
      </c>
      <c r="B13" s="56"/>
      <c r="C13" s="57">
        <f>SUM(C9:C12)</f>
        <v>0</v>
      </c>
      <c r="D13" s="57">
        <f t="shared" ref="D13:I13" si="0">SUM(D9:D12)</f>
        <v>0</v>
      </c>
      <c r="E13" s="57">
        <f t="shared" si="0"/>
        <v>0</v>
      </c>
      <c r="F13" s="57">
        <f t="shared" si="0"/>
        <v>0</v>
      </c>
      <c r="G13" s="57">
        <f t="shared" si="0"/>
        <v>0</v>
      </c>
      <c r="H13" s="57">
        <f t="shared" si="0"/>
        <v>0</v>
      </c>
      <c r="I13" s="58">
        <f t="shared" si="0"/>
        <v>0</v>
      </c>
    </row>
    <row r="14" spans="1:9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f>C14+D14-E14+F14-G14</f>
        <v>0</v>
      </c>
      <c r="I14" s="52">
        <f>+H14/H22</f>
        <v>0</v>
      </c>
    </row>
    <row r="15" spans="1:9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99">
        <v>0</v>
      </c>
      <c r="I15" s="52">
        <f>+H15/H22</f>
        <v>0</v>
      </c>
    </row>
    <row r="16" spans="1:9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I16" si="1">SUM(D14:D15)</f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100">
        <f t="shared" si="1"/>
        <v>0</v>
      </c>
      <c r="I16" s="58">
        <f t="shared" si="1"/>
        <v>0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65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42">
        <v>83.38</v>
      </c>
      <c r="E18" s="42">
        <v>0</v>
      </c>
      <c r="F18" s="42">
        <v>0</v>
      </c>
      <c r="G18" s="42">
        <v>0</v>
      </c>
      <c r="H18" s="42">
        <v>83.38</v>
      </c>
      <c r="I18" s="47">
        <f>+H18/H22</f>
        <v>1</v>
      </c>
    </row>
    <row r="19" spans="1:9" s="48" customFormat="1" ht="25.5" x14ac:dyDescent="0.2">
      <c r="A19" s="28">
        <v>8000</v>
      </c>
      <c r="B19" s="53" t="s">
        <v>107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f>+H19/H22</f>
        <v>0</v>
      </c>
    </row>
    <row r="20" spans="1:9" s="48" customFormat="1" ht="15.75" x14ac:dyDescent="0.2">
      <c r="A20" s="28">
        <v>9000</v>
      </c>
      <c r="B20" s="53" t="s">
        <v>34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99">
        <f>C20+D20-E20+F20-G20</f>
        <v>0</v>
      </c>
      <c r="I20" s="52">
        <f>+H20/H22</f>
        <v>0</v>
      </c>
    </row>
    <row r="21" spans="1:9" s="48" customFormat="1" ht="15" x14ac:dyDescent="0.2">
      <c r="A21" s="60" t="s">
        <v>7</v>
      </c>
      <c r="B21" s="56"/>
      <c r="C21" s="57">
        <f t="shared" ref="C21:H21" si="2">SUM(C18:C20)</f>
        <v>0</v>
      </c>
      <c r="D21" s="57">
        <f t="shared" si="2"/>
        <v>83.38</v>
      </c>
      <c r="E21" s="57">
        <f t="shared" si="2"/>
        <v>0</v>
      </c>
      <c r="F21" s="57">
        <f t="shared" si="2"/>
        <v>0</v>
      </c>
      <c r="G21" s="57">
        <f t="shared" si="2"/>
        <v>0</v>
      </c>
      <c r="H21" s="100">
        <f t="shared" si="2"/>
        <v>83.38</v>
      </c>
      <c r="I21" s="58">
        <f>SUM(I18:I20)</f>
        <v>1</v>
      </c>
    </row>
    <row r="22" spans="1:9" s="48" customFormat="1" ht="18" x14ac:dyDescent="0.2">
      <c r="A22" s="402" t="s">
        <v>41</v>
      </c>
      <c r="B22" s="403"/>
      <c r="C22" s="57">
        <f>C13+C16+C21</f>
        <v>0</v>
      </c>
      <c r="D22" s="57">
        <f>SUM(D13+D16+D18+D19)</f>
        <v>83.38</v>
      </c>
      <c r="E22" s="57">
        <f>SUM(E13+E16+E18+E19)</f>
        <v>0</v>
      </c>
      <c r="F22" s="57">
        <f>SUM(F13+F16+F18+F19)</f>
        <v>0</v>
      </c>
      <c r="G22" s="57">
        <f>SUM(G13+G16+G18+G19)</f>
        <v>0</v>
      </c>
      <c r="H22" s="100">
        <f>SUM(H13+H16+H18)</f>
        <v>83.38</v>
      </c>
      <c r="I22" s="58">
        <f>I13+I16+I21</f>
        <v>1</v>
      </c>
    </row>
    <row r="24" spans="1:9" ht="15.75" x14ac:dyDescent="0.25">
      <c r="A24" s="7"/>
      <c r="F24" s="125"/>
    </row>
  </sheetData>
  <mergeCells count="15"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9" orientation="landscape" r:id="rId1"/>
  <headerFooter alignWithMargins="0">
    <oddHeader>&amp;R&amp;"Arial,Negrita"&amp;16ANEXO 2.5V</oddHeader>
    <oddFooter>&amp;F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Hoja13">
    <tabColor rgb="FFFF0000"/>
  </sheetPr>
  <dimension ref="A1:AI23"/>
  <sheetViews>
    <sheetView view="pageBreakPreview" zoomScaleNormal="85" zoomScaleSheetLayoutView="100" workbookViewId="0">
      <selection activeCell="B26" sqref="B26"/>
    </sheetView>
  </sheetViews>
  <sheetFormatPr baseColWidth="10" defaultColWidth="11.42578125" defaultRowHeight="12.75" x14ac:dyDescent="0.2"/>
  <cols>
    <col min="1" max="1" width="15.85546875" style="17" customWidth="1"/>
    <col min="2" max="2" width="41.85546875" style="17" customWidth="1"/>
    <col min="3" max="3" width="17.7109375" style="17" customWidth="1"/>
    <col min="4" max="4" width="17.5703125" style="17" customWidth="1"/>
    <col min="5" max="5" width="17.7109375" style="17" customWidth="1"/>
    <col min="6" max="6" width="17" style="17" customWidth="1"/>
    <col min="7" max="7" width="15.7109375" style="17" customWidth="1"/>
    <col min="8" max="8" width="17.5703125" style="17" customWidth="1"/>
    <col min="9" max="9" width="10.140625" style="17" customWidth="1"/>
    <col min="10" max="10" width="11.42578125" style="17"/>
    <col min="11" max="11" width="12.85546875" style="17" bestFit="1" customWidth="1"/>
    <col min="12" max="16384" width="11.42578125" style="17"/>
  </cols>
  <sheetData>
    <row r="1" spans="1:35" ht="20.25" x14ac:dyDescent="0.3">
      <c r="A1" s="6"/>
      <c r="B1" s="5"/>
      <c r="C1" s="5"/>
      <c r="D1" s="5"/>
      <c r="E1" s="5"/>
      <c r="F1" s="21"/>
      <c r="G1" s="5"/>
      <c r="H1" s="21"/>
    </row>
    <row r="2" spans="1:35" ht="20.25" x14ac:dyDescent="0.3">
      <c r="A2" s="341" t="s">
        <v>1401</v>
      </c>
      <c r="B2" s="341"/>
      <c r="C2" s="341"/>
      <c r="D2" s="341"/>
      <c r="E2" s="341"/>
      <c r="F2" s="341"/>
      <c r="G2" s="341"/>
      <c r="H2" s="341"/>
      <c r="I2" s="341"/>
    </row>
    <row r="3" spans="1:35" s="160" customFormat="1" ht="18" x14ac:dyDescent="0.25">
      <c r="A3" s="157" t="s">
        <v>112</v>
      </c>
      <c r="B3" s="157"/>
      <c r="C3" s="162"/>
      <c r="D3" s="162"/>
      <c r="E3" s="162"/>
      <c r="F3" s="162"/>
      <c r="G3" s="162"/>
      <c r="H3" s="163"/>
    </row>
    <row r="4" spans="1:35" x14ac:dyDescent="0.2">
      <c r="A4" s="395" t="s">
        <v>490</v>
      </c>
      <c r="B4" s="395"/>
      <c r="C4" s="395"/>
      <c r="D4" s="395"/>
      <c r="E4" s="395"/>
      <c r="F4" s="395"/>
      <c r="G4" s="395"/>
      <c r="H4" s="395"/>
      <c r="I4" s="395"/>
    </row>
    <row r="5" spans="1:35" x14ac:dyDescent="0.2">
      <c r="A5" s="395" t="s">
        <v>549</v>
      </c>
      <c r="B5" s="395"/>
      <c r="C5" s="395"/>
      <c r="D5" s="395"/>
      <c r="E5" s="395"/>
      <c r="F5" s="395"/>
      <c r="G5" s="395"/>
      <c r="H5" s="395"/>
      <c r="I5" s="395"/>
    </row>
    <row r="6" spans="1:35" customFormat="1" ht="15" customHeight="1" x14ac:dyDescent="0.2">
      <c r="A6" s="381" t="s">
        <v>306</v>
      </c>
      <c r="B6" s="381" t="s">
        <v>4</v>
      </c>
      <c r="C6" s="393" t="s">
        <v>92</v>
      </c>
      <c r="D6" s="387" t="s">
        <v>95</v>
      </c>
      <c r="E6" s="388"/>
      <c r="F6" s="388"/>
      <c r="G6" s="389"/>
      <c r="H6" s="384" t="s">
        <v>111</v>
      </c>
      <c r="I6" s="381" t="s">
        <v>2</v>
      </c>
      <c r="AI6" s="145"/>
    </row>
    <row r="7" spans="1:35" customFormat="1" ht="15" x14ac:dyDescent="0.2">
      <c r="A7" s="382"/>
      <c r="B7" s="382"/>
      <c r="C7" s="393"/>
      <c r="D7" s="384" t="s">
        <v>932</v>
      </c>
      <c r="E7" s="381" t="s">
        <v>110</v>
      </c>
      <c r="F7" s="390" t="s">
        <v>101</v>
      </c>
      <c r="G7" s="391"/>
      <c r="H7" s="385"/>
      <c r="I7" s="382"/>
      <c r="AI7" s="145"/>
    </row>
    <row r="8" spans="1:35" customFormat="1" ht="27.75" customHeight="1" x14ac:dyDescent="0.2">
      <c r="A8" s="383"/>
      <c r="B8" s="383"/>
      <c r="C8" s="393"/>
      <c r="D8" s="383"/>
      <c r="E8" s="383"/>
      <c r="F8" s="146" t="s">
        <v>39</v>
      </c>
      <c r="G8" s="146" t="s">
        <v>353</v>
      </c>
      <c r="H8" s="386"/>
      <c r="I8" s="383"/>
      <c r="AI8" s="145"/>
    </row>
    <row r="9" spans="1:35" customFormat="1" ht="21" customHeight="1" x14ac:dyDescent="0.2">
      <c r="A9" s="153">
        <v>1000</v>
      </c>
      <c r="B9" s="147" t="s">
        <v>22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54">
        <f>H9/ H20</f>
        <v>0</v>
      </c>
      <c r="AH9" s="145"/>
    </row>
    <row r="10" spans="1:35" customFormat="1" x14ac:dyDescent="0.2">
      <c r="A10" s="153">
        <v>2000</v>
      </c>
      <c r="B10" s="147" t="s">
        <v>105</v>
      </c>
      <c r="C10" s="135">
        <v>0</v>
      </c>
      <c r="D10" s="135">
        <v>0</v>
      </c>
      <c r="E10" s="135">
        <v>0</v>
      </c>
      <c r="F10" s="135">
        <v>956320.56000000029</v>
      </c>
      <c r="G10" s="135">
        <v>0</v>
      </c>
      <c r="H10" s="135">
        <v>956320.56000000029</v>
      </c>
      <c r="I10" s="154">
        <f>H10/ H20</f>
        <v>1.1952875969570155E-2</v>
      </c>
      <c r="AI10" s="145"/>
    </row>
    <row r="11" spans="1:35" customFormat="1" x14ac:dyDescent="0.2">
      <c r="A11" s="153">
        <v>3000</v>
      </c>
      <c r="B11" s="147" t="s">
        <v>21</v>
      </c>
      <c r="C11" s="135">
        <v>0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54">
        <f>H11/ H20</f>
        <v>0</v>
      </c>
      <c r="AI11" s="145"/>
    </row>
    <row r="12" spans="1:35" customFormat="1" ht="25.5" x14ac:dyDescent="0.2">
      <c r="A12" s="153">
        <v>4000</v>
      </c>
      <c r="B12" s="156" t="s">
        <v>106</v>
      </c>
      <c r="C12" s="135">
        <v>0</v>
      </c>
      <c r="D12" s="135">
        <v>0</v>
      </c>
      <c r="E12" s="135">
        <v>0</v>
      </c>
      <c r="F12" s="135">
        <v>253937.82000000009</v>
      </c>
      <c r="G12" s="135">
        <v>0</v>
      </c>
      <c r="H12" s="135">
        <v>253937.82000000009</v>
      </c>
      <c r="I12" s="154">
        <f>H12/ H20</f>
        <v>3.1739224203681574E-3</v>
      </c>
      <c r="AI12" s="145"/>
    </row>
    <row r="13" spans="1:35" customFormat="1" ht="15" x14ac:dyDescent="0.25">
      <c r="A13" s="134" t="s">
        <v>37</v>
      </c>
      <c r="B13" s="134"/>
      <c r="C13" s="136">
        <f t="shared" ref="C13:G13" si="0">SUM(C9:C12)</f>
        <v>0</v>
      </c>
      <c r="D13" s="136">
        <f t="shared" si="0"/>
        <v>0</v>
      </c>
      <c r="E13" s="136">
        <f t="shared" si="0"/>
        <v>0</v>
      </c>
      <c r="F13" s="136">
        <f t="shared" si="0"/>
        <v>1210258.3800000004</v>
      </c>
      <c r="G13" s="136">
        <f t="shared" si="0"/>
        <v>0</v>
      </c>
      <c r="H13" s="136">
        <f>SUM(H9:H12)</f>
        <v>1210258.3800000004</v>
      </c>
      <c r="I13" s="155">
        <f>H13/ H20</f>
        <v>1.5126798389938313E-2</v>
      </c>
      <c r="AI13" s="145"/>
    </row>
    <row r="14" spans="1:35" customFormat="1" x14ac:dyDescent="0.2">
      <c r="A14" s="153">
        <v>5000</v>
      </c>
      <c r="B14" s="147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f>H14/ H20</f>
        <v>0</v>
      </c>
      <c r="AI14" s="145"/>
    </row>
    <row r="15" spans="1:35" customFormat="1" x14ac:dyDescent="0.2">
      <c r="A15" s="153" t="s">
        <v>544</v>
      </c>
      <c r="B15" s="147" t="s">
        <v>545</v>
      </c>
      <c r="C15" s="135">
        <v>0</v>
      </c>
      <c r="D15" s="135">
        <v>0</v>
      </c>
      <c r="E15" s="135">
        <v>0</v>
      </c>
      <c r="F15" s="135">
        <v>69096878.960000008</v>
      </c>
      <c r="G15" s="135">
        <v>2134213.1900000009</v>
      </c>
      <c r="H15" s="135">
        <v>66962665.770000003</v>
      </c>
      <c r="I15" s="154">
        <f>H15/ H20</f>
        <v>0.83695412607315567</v>
      </c>
      <c r="AI15" s="145"/>
    </row>
    <row r="16" spans="1:35" customFormat="1" ht="15" x14ac:dyDescent="0.25">
      <c r="A16" s="134" t="s">
        <v>91</v>
      </c>
      <c r="B16" s="134"/>
      <c r="C16" s="136">
        <f t="shared" ref="C16:H16" si="1">SUM(C14:C15)</f>
        <v>0</v>
      </c>
      <c r="D16" s="136">
        <f t="shared" si="1"/>
        <v>0</v>
      </c>
      <c r="E16" s="136">
        <f t="shared" si="1"/>
        <v>0</v>
      </c>
      <c r="F16" s="136">
        <f t="shared" si="1"/>
        <v>69096878.960000008</v>
      </c>
      <c r="G16" s="136">
        <f t="shared" si="1"/>
        <v>2134213.1900000009</v>
      </c>
      <c r="H16" s="136">
        <f t="shared" si="1"/>
        <v>66962665.770000003</v>
      </c>
      <c r="I16" s="155">
        <f>H16/ H20</f>
        <v>0.83695412607315567</v>
      </c>
      <c r="AI16" s="145"/>
    </row>
    <row r="17" spans="1:35" customFormat="1" x14ac:dyDescent="0.2">
      <c r="A17" s="153" t="s">
        <v>537</v>
      </c>
      <c r="B17" s="147" t="s">
        <v>538</v>
      </c>
      <c r="C17" s="135">
        <v>69100003.719999999</v>
      </c>
      <c r="D17" s="135">
        <v>10907566.209999999</v>
      </c>
      <c r="E17" s="135">
        <v>0</v>
      </c>
      <c r="F17" s="135">
        <v>2646385.3800000008</v>
      </c>
      <c r="G17" s="135">
        <v>73859531.340000018</v>
      </c>
      <c r="H17" s="135">
        <v>8794423.9699999802</v>
      </c>
      <c r="I17" s="154">
        <f>H17/ H20</f>
        <v>0.10991989855077934</v>
      </c>
      <c r="AI17" s="145"/>
    </row>
    <row r="18" spans="1:35" customFormat="1" x14ac:dyDescent="0.2">
      <c r="A18" s="153">
        <v>8000</v>
      </c>
      <c r="B18" s="147" t="s">
        <v>107</v>
      </c>
      <c r="C18" s="135">
        <v>0</v>
      </c>
      <c r="D18" s="135">
        <v>0</v>
      </c>
      <c r="E18" s="135">
        <v>0</v>
      </c>
      <c r="F18" s="135">
        <v>3552394.0000000009</v>
      </c>
      <c r="G18" s="135">
        <v>512172.19000000006</v>
      </c>
      <c r="H18" s="135">
        <v>3040221.8100000005</v>
      </c>
      <c r="I18" s="154">
        <f>H18/ H20</f>
        <v>3.7999176986126995E-2</v>
      </c>
      <c r="AI18" s="145"/>
    </row>
    <row r="19" spans="1:35" customFormat="1" ht="15" x14ac:dyDescent="0.25">
      <c r="A19" s="134" t="s">
        <v>7</v>
      </c>
      <c r="B19" s="134"/>
      <c r="C19" s="136">
        <f>SUM(C17:C18)</f>
        <v>69100003.719999999</v>
      </c>
      <c r="D19" s="136">
        <f t="shared" ref="D19:H19" si="2">SUM(D17:D18)</f>
        <v>10907566.209999999</v>
      </c>
      <c r="E19" s="136">
        <f t="shared" si="2"/>
        <v>0</v>
      </c>
      <c r="F19" s="136">
        <f t="shared" si="2"/>
        <v>6198779.3800000018</v>
      </c>
      <c r="G19" s="136">
        <f t="shared" si="2"/>
        <v>74371703.530000016</v>
      </c>
      <c r="H19" s="136">
        <f t="shared" si="2"/>
        <v>11834645.779999981</v>
      </c>
      <c r="I19" s="155">
        <f>H19/ H20</f>
        <v>0.14791907553690634</v>
      </c>
      <c r="AI19" s="145"/>
    </row>
    <row r="20" spans="1:35" customFormat="1" ht="21" x14ac:dyDescent="0.35">
      <c r="A20" s="379" t="s">
        <v>5</v>
      </c>
      <c r="B20" s="380"/>
      <c r="C20" s="136">
        <f>+C13+C16+C19</f>
        <v>69100003.719999999</v>
      </c>
      <c r="D20" s="136">
        <f>+D13+D16+D19</f>
        <v>10907566.209999999</v>
      </c>
      <c r="E20" s="136">
        <f>+E13+E16+E19</f>
        <v>0</v>
      </c>
      <c r="F20" s="136">
        <f>+F13+F16+F19</f>
        <v>76505916.719999999</v>
      </c>
      <c r="G20" s="136">
        <f>+G13+G16+G19</f>
        <v>76505916.720000014</v>
      </c>
      <c r="H20" s="136">
        <f t="shared" ref="H20" si="3">C20+D20-E20+F20-G20</f>
        <v>80007569.929999962</v>
      </c>
      <c r="I20" s="155">
        <f>H20/ H20</f>
        <v>1</v>
      </c>
      <c r="AI20" s="145"/>
    </row>
    <row r="21" spans="1:35" ht="15.75" x14ac:dyDescent="0.25">
      <c r="A21" s="7"/>
      <c r="B21" s="4"/>
      <c r="C21" s="18"/>
      <c r="D21" s="18"/>
      <c r="E21" s="69"/>
      <c r="F21" s="18"/>
      <c r="G21" s="23"/>
    </row>
    <row r="22" spans="1:35" ht="15.75" x14ac:dyDescent="0.25">
      <c r="A22" s="7"/>
    </row>
    <row r="23" spans="1:35" x14ac:dyDescent="0.2">
      <c r="D23" s="22"/>
    </row>
  </sheetData>
  <mergeCells count="13">
    <mergeCell ref="A20:B20"/>
    <mergeCell ref="A2:I2"/>
    <mergeCell ref="I6:I8"/>
    <mergeCell ref="A6:A8"/>
    <mergeCell ref="B6:B8"/>
    <mergeCell ref="F7:G7"/>
    <mergeCell ref="E7:E8"/>
    <mergeCell ref="D6:G6"/>
    <mergeCell ref="C6:C8"/>
    <mergeCell ref="H6:H8"/>
    <mergeCell ref="D7:D8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2.5W</oddHeader>
    <oddFooter>&amp;C&amp;F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2C79F-3ACB-4D4F-BC3F-5996F8C03439}">
  <sheetPr>
    <tabColor rgb="FFFF0000"/>
  </sheetPr>
  <dimension ref="A1:AI23"/>
  <sheetViews>
    <sheetView view="pageBreakPreview" zoomScaleNormal="85" zoomScaleSheetLayoutView="100" workbookViewId="0">
      <selection activeCell="B18" sqref="B18"/>
    </sheetView>
  </sheetViews>
  <sheetFormatPr baseColWidth="10" defaultColWidth="11.42578125" defaultRowHeight="12.75" x14ac:dyDescent="0.2"/>
  <cols>
    <col min="1" max="1" width="15.85546875" style="17" customWidth="1"/>
    <col min="2" max="2" width="41.85546875" style="17" customWidth="1"/>
    <col min="3" max="3" width="17.7109375" style="17" customWidth="1"/>
    <col min="4" max="4" width="17.5703125" style="17" customWidth="1"/>
    <col min="5" max="5" width="17.7109375" style="17" customWidth="1"/>
    <col min="6" max="6" width="17" style="17" customWidth="1"/>
    <col min="7" max="7" width="15.7109375" style="17" customWidth="1"/>
    <col min="8" max="8" width="17.5703125" style="17" customWidth="1"/>
    <col min="9" max="9" width="10.140625" style="17" customWidth="1"/>
    <col min="10" max="10" width="11.42578125" style="17"/>
    <col min="11" max="11" width="12.85546875" style="17" bestFit="1" customWidth="1"/>
    <col min="12" max="16384" width="11.42578125" style="17"/>
  </cols>
  <sheetData>
    <row r="1" spans="1:35" ht="20.25" x14ac:dyDescent="0.3">
      <c r="A1" s="6"/>
      <c r="B1" s="5"/>
      <c r="C1" s="5"/>
      <c r="D1" s="5"/>
      <c r="E1" s="5"/>
      <c r="F1" s="21"/>
      <c r="G1" s="5"/>
      <c r="H1" s="21"/>
    </row>
    <row r="2" spans="1:35" ht="20.25" x14ac:dyDescent="0.3">
      <c r="A2" s="341" t="s">
        <v>1401</v>
      </c>
      <c r="B2" s="341"/>
      <c r="C2" s="341"/>
      <c r="D2" s="341"/>
      <c r="E2" s="341"/>
      <c r="F2" s="341"/>
      <c r="G2" s="341"/>
      <c r="H2" s="341"/>
      <c r="I2" s="341"/>
    </row>
    <row r="3" spans="1:35" s="160" customFormat="1" ht="18" x14ac:dyDescent="0.25">
      <c r="A3" s="157" t="s">
        <v>112</v>
      </c>
      <c r="B3" s="157"/>
      <c r="C3" s="162"/>
      <c r="D3" s="162"/>
      <c r="E3" s="162"/>
      <c r="F3" s="162"/>
      <c r="G3" s="162"/>
      <c r="H3" s="163"/>
    </row>
    <row r="4" spans="1:35" x14ac:dyDescent="0.2">
      <c r="A4" s="395" t="s">
        <v>490</v>
      </c>
      <c r="B4" s="395"/>
      <c r="C4" s="395"/>
      <c r="D4" s="395"/>
      <c r="E4" s="395"/>
      <c r="F4" s="395"/>
      <c r="G4" s="395"/>
      <c r="H4" s="395"/>
      <c r="I4" s="395"/>
    </row>
    <row r="5" spans="1:35" x14ac:dyDescent="0.2">
      <c r="A5" s="395" t="s">
        <v>550</v>
      </c>
      <c r="B5" s="395"/>
      <c r="C5" s="395"/>
      <c r="D5" s="395"/>
      <c r="E5" s="395"/>
      <c r="F5" s="395"/>
      <c r="G5" s="395"/>
      <c r="H5" s="395"/>
      <c r="I5" s="395"/>
    </row>
    <row r="6" spans="1:35" customFormat="1" ht="15" customHeight="1" x14ac:dyDescent="0.2">
      <c r="A6" s="381" t="s">
        <v>306</v>
      </c>
      <c r="B6" s="381" t="s">
        <v>4</v>
      </c>
      <c r="C6" s="393" t="s">
        <v>92</v>
      </c>
      <c r="D6" s="387" t="s">
        <v>95</v>
      </c>
      <c r="E6" s="388"/>
      <c r="F6" s="388"/>
      <c r="G6" s="389"/>
      <c r="H6" s="384" t="s">
        <v>111</v>
      </c>
      <c r="I6" s="381" t="s">
        <v>2</v>
      </c>
      <c r="AI6" s="145"/>
    </row>
    <row r="7" spans="1:35" customFormat="1" ht="15" x14ac:dyDescent="0.2">
      <c r="A7" s="382"/>
      <c r="B7" s="382"/>
      <c r="C7" s="393"/>
      <c r="D7" s="384" t="s">
        <v>932</v>
      </c>
      <c r="E7" s="381" t="s">
        <v>110</v>
      </c>
      <c r="F7" s="390" t="s">
        <v>101</v>
      </c>
      <c r="G7" s="391"/>
      <c r="H7" s="385"/>
      <c r="I7" s="382"/>
      <c r="AI7" s="145"/>
    </row>
    <row r="8" spans="1:35" customFormat="1" ht="27.75" customHeight="1" x14ac:dyDescent="0.2">
      <c r="A8" s="383"/>
      <c r="B8" s="383"/>
      <c r="C8" s="393"/>
      <c r="D8" s="383"/>
      <c r="E8" s="383"/>
      <c r="F8" s="189" t="s">
        <v>39</v>
      </c>
      <c r="G8" s="189" t="s">
        <v>353</v>
      </c>
      <c r="H8" s="386"/>
      <c r="I8" s="383"/>
      <c r="AI8" s="145"/>
    </row>
    <row r="9" spans="1:35" customFormat="1" ht="21" customHeight="1" x14ac:dyDescent="0.2">
      <c r="A9" s="153">
        <v>1000</v>
      </c>
      <c r="B9" s="147" t="s">
        <v>22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54">
        <v>0</v>
      </c>
      <c r="AH9" s="145"/>
    </row>
    <row r="10" spans="1:35" customFormat="1" x14ac:dyDescent="0.2">
      <c r="A10" s="153">
        <v>2000</v>
      </c>
      <c r="B10" s="147" t="s">
        <v>105</v>
      </c>
      <c r="C10" s="135">
        <v>0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54">
        <v>0</v>
      </c>
      <c r="AI10" s="145"/>
    </row>
    <row r="11" spans="1:35" customFormat="1" x14ac:dyDescent="0.2">
      <c r="A11" s="153">
        <v>3000</v>
      </c>
      <c r="B11" s="147" t="s">
        <v>21</v>
      </c>
      <c r="C11" s="135">
        <v>0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54">
        <v>0</v>
      </c>
      <c r="AI11" s="145"/>
    </row>
    <row r="12" spans="1:35" customFormat="1" ht="25.5" x14ac:dyDescent="0.2">
      <c r="A12" s="153">
        <v>4000</v>
      </c>
      <c r="B12" s="156" t="s">
        <v>106</v>
      </c>
      <c r="C12" s="135">
        <v>0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54">
        <v>0</v>
      </c>
      <c r="AI12" s="145"/>
    </row>
    <row r="13" spans="1:35" customFormat="1" ht="15" x14ac:dyDescent="0.25">
      <c r="A13" s="134" t="s">
        <v>37</v>
      </c>
      <c r="B13" s="134"/>
      <c r="C13" s="136">
        <f t="shared" ref="C13:G13" si="0">SUM(C9:C12)</f>
        <v>0</v>
      </c>
      <c r="D13" s="136">
        <f t="shared" si="0"/>
        <v>0</v>
      </c>
      <c r="E13" s="136">
        <f t="shared" si="0"/>
        <v>0</v>
      </c>
      <c r="F13" s="136">
        <f t="shared" si="0"/>
        <v>0</v>
      </c>
      <c r="G13" s="136">
        <f t="shared" si="0"/>
        <v>0</v>
      </c>
      <c r="H13" s="136">
        <f>SUM(H9:H12)</f>
        <v>0</v>
      </c>
      <c r="I13" s="155">
        <v>0</v>
      </c>
      <c r="AI13" s="145"/>
    </row>
    <row r="14" spans="1:35" customFormat="1" x14ac:dyDescent="0.2">
      <c r="A14" s="153">
        <v>5000</v>
      </c>
      <c r="B14" s="147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v>0</v>
      </c>
      <c r="AI14" s="145"/>
    </row>
    <row r="15" spans="1:35" customFormat="1" x14ac:dyDescent="0.2">
      <c r="A15" s="153" t="s">
        <v>544</v>
      </c>
      <c r="B15" s="147" t="s">
        <v>545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v>0</v>
      </c>
      <c r="AI15" s="145"/>
    </row>
    <row r="16" spans="1:35" customFormat="1" ht="15" x14ac:dyDescent="0.25">
      <c r="A16" s="134" t="s">
        <v>91</v>
      </c>
      <c r="B16" s="134"/>
      <c r="C16" s="136">
        <f t="shared" ref="C16:H16" si="1">SUM(C14:C15)</f>
        <v>0</v>
      </c>
      <c r="D16" s="136">
        <f t="shared" si="1"/>
        <v>0</v>
      </c>
      <c r="E16" s="136">
        <f t="shared" si="1"/>
        <v>0</v>
      </c>
      <c r="F16" s="136">
        <f t="shared" si="1"/>
        <v>0</v>
      </c>
      <c r="G16" s="136">
        <f t="shared" si="1"/>
        <v>0</v>
      </c>
      <c r="H16" s="136">
        <f t="shared" si="1"/>
        <v>0</v>
      </c>
      <c r="I16" s="155">
        <v>0</v>
      </c>
      <c r="AI16" s="145"/>
    </row>
    <row r="17" spans="1:35" customFormat="1" x14ac:dyDescent="0.2">
      <c r="A17" s="153" t="s">
        <v>537</v>
      </c>
      <c r="B17" s="147" t="s">
        <v>538</v>
      </c>
      <c r="C17" s="135">
        <v>0</v>
      </c>
      <c r="D17" s="135">
        <v>32294.76</v>
      </c>
      <c r="E17" s="135">
        <v>32294.76</v>
      </c>
      <c r="F17" s="135">
        <v>0</v>
      </c>
      <c r="G17" s="135">
        <v>0</v>
      </c>
      <c r="H17" s="135">
        <v>0</v>
      </c>
      <c r="I17" s="154">
        <v>0</v>
      </c>
      <c r="AI17" s="145"/>
    </row>
    <row r="18" spans="1:35" customFormat="1" x14ac:dyDescent="0.2">
      <c r="A18" s="153">
        <v>8000</v>
      </c>
      <c r="B18" s="147" t="s">
        <v>107</v>
      </c>
      <c r="C18" s="135">
        <v>0</v>
      </c>
      <c r="D18" s="135">
        <v>0</v>
      </c>
      <c r="E18" s="135">
        <v>0</v>
      </c>
      <c r="F18" s="135">
        <v>0</v>
      </c>
      <c r="G18" s="135">
        <v>0</v>
      </c>
      <c r="H18" s="135">
        <v>0</v>
      </c>
      <c r="I18" s="154">
        <v>0</v>
      </c>
      <c r="AI18" s="145"/>
    </row>
    <row r="19" spans="1:35" customFormat="1" ht="15" x14ac:dyDescent="0.25">
      <c r="A19" s="134" t="s">
        <v>7</v>
      </c>
      <c r="B19" s="134"/>
      <c r="C19" s="136">
        <f>SUM(C17:C18)</f>
        <v>0</v>
      </c>
      <c r="D19" s="136">
        <f t="shared" ref="D19:H19" si="2">SUM(D17:D18)</f>
        <v>32294.76</v>
      </c>
      <c r="E19" s="136">
        <f t="shared" si="2"/>
        <v>32294.76</v>
      </c>
      <c r="F19" s="136">
        <f t="shared" si="2"/>
        <v>0</v>
      </c>
      <c r="G19" s="136">
        <f t="shared" si="2"/>
        <v>0</v>
      </c>
      <c r="H19" s="136">
        <f t="shared" si="2"/>
        <v>0</v>
      </c>
      <c r="I19" s="155">
        <v>0</v>
      </c>
      <c r="AI19" s="145"/>
    </row>
    <row r="20" spans="1:35" customFormat="1" ht="21" x14ac:dyDescent="0.35">
      <c r="A20" s="379" t="s">
        <v>5</v>
      </c>
      <c r="B20" s="380"/>
      <c r="C20" s="136">
        <f>+C13+C16+C19</f>
        <v>0</v>
      </c>
      <c r="D20" s="136">
        <f>+D13+D16+D19</f>
        <v>32294.76</v>
      </c>
      <c r="E20" s="136">
        <f>+E13+E16+E19</f>
        <v>32294.76</v>
      </c>
      <c r="F20" s="136">
        <f>+F13+F16+F19</f>
        <v>0</v>
      </c>
      <c r="G20" s="136">
        <f>+G13+G16+G19</f>
        <v>0</v>
      </c>
      <c r="H20" s="136">
        <f t="shared" ref="H20" si="3">C20+D20-E20+F20-G20</f>
        <v>0</v>
      </c>
      <c r="I20" s="155">
        <v>0</v>
      </c>
      <c r="AI20" s="145"/>
    </row>
    <row r="21" spans="1:35" ht="15.75" x14ac:dyDescent="0.25">
      <c r="A21" s="7"/>
      <c r="B21" s="4"/>
      <c r="C21" s="18"/>
      <c r="D21" s="18"/>
      <c r="E21" s="69"/>
      <c r="F21" s="18"/>
      <c r="G21" s="23"/>
    </row>
    <row r="22" spans="1:35" ht="15.75" x14ac:dyDescent="0.25">
      <c r="A22" s="7"/>
    </row>
    <row r="23" spans="1:35" x14ac:dyDescent="0.2">
      <c r="D23" s="22"/>
    </row>
  </sheetData>
  <mergeCells count="13">
    <mergeCell ref="E7:E8"/>
    <mergeCell ref="F7:G7"/>
    <mergeCell ref="A20:B20"/>
    <mergeCell ref="A2:I2"/>
    <mergeCell ref="A4:I4"/>
    <mergeCell ref="A5:I5"/>
    <mergeCell ref="A6:A8"/>
    <mergeCell ref="B6:B8"/>
    <mergeCell ref="C6:C8"/>
    <mergeCell ref="D6:G6"/>
    <mergeCell ref="H6:H8"/>
    <mergeCell ref="I6:I8"/>
    <mergeCell ref="D7:D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2.5X</oddHeader>
    <oddFooter>&amp;C&amp;F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Hoja14">
    <tabColor rgb="FFFF0000"/>
  </sheetPr>
  <dimension ref="A1:AI20"/>
  <sheetViews>
    <sheetView view="pageBreakPreview" zoomScale="85" zoomScaleNormal="100" zoomScaleSheetLayoutView="85" workbookViewId="0">
      <selection activeCell="G29" sqref="G29"/>
    </sheetView>
  </sheetViews>
  <sheetFormatPr baseColWidth="10" defaultColWidth="11.42578125" defaultRowHeight="12.75" x14ac:dyDescent="0.2"/>
  <cols>
    <col min="1" max="1" width="13.5703125" style="17" customWidth="1"/>
    <col min="2" max="2" width="29.85546875" style="17" customWidth="1"/>
    <col min="3" max="3" width="19.140625" style="17" customWidth="1"/>
    <col min="4" max="4" width="15.42578125" style="17" customWidth="1"/>
    <col min="5" max="5" width="18" style="17" customWidth="1"/>
    <col min="6" max="6" width="15.42578125" style="17" customWidth="1"/>
    <col min="7" max="7" width="16.5703125" style="17" customWidth="1"/>
    <col min="8" max="8" width="17.85546875" style="17" customWidth="1"/>
    <col min="9" max="9" width="13" style="17" customWidth="1"/>
    <col min="10" max="10" width="12.85546875" style="17" bestFit="1" customWidth="1"/>
    <col min="11" max="11" width="14.85546875" style="17" bestFit="1" customWidth="1"/>
    <col min="12" max="16384" width="11.42578125" style="17"/>
  </cols>
  <sheetData>
    <row r="1" spans="1:35" ht="20.25" x14ac:dyDescent="0.3">
      <c r="A1" s="6"/>
      <c r="B1" s="5"/>
      <c r="C1" s="5"/>
      <c r="D1" s="5"/>
      <c r="E1" s="5"/>
      <c r="F1" s="21"/>
      <c r="G1" s="5"/>
      <c r="H1" s="21"/>
    </row>
    <row r="2" spans="1:35" s="160" customFormat="1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6" t="s">
        <v>112</v>
      </c>
      <c r="B3" s="6"/>
      <c r="C3" s="5"/>
      <c r="D3" s="5"/>
      <c r="E3" s="5"/>
      <c r="F3" s="5"/>
      <c r="G3" s="5"/>
      <c r="H3" s="21"/>
    </row>
    <row r="4" spans="1:35" x14ac:dyDescent="0.2">
      <c r="A4" s="395" t="s">
        <v>490</v>
      </c>
      <c r="B4" s="395"/>
      <c r="C4" s="395"/>
      <c r="D4" s="395"/>
      <c r="E4" s="395"/>
      <c r="F4" s="395"/>
      <c r="G4" s="395"/>
      <c r="H4" s="395"/>
      <c r="I4" s="395"/>
    </row>
    <row r="5" spans="1:35" x14ac:dyDescent="0.2">
      <c r="A5" s="395" t="s">
        <v>551</v>
      </c>
      <c r="B5" s="395"/>
      <c r="C5" s="395"/>
      <c r="D5" s="395"/>
      <c r="E5" s="395"/>
      <c r="F5" s="395"/>
      <c r="G5" s="395"/>
      <c r="H5" s="395"/>
      <c r="I5" s="395"/>
    </row>
    <row r="6" spans="1:35" ht="28.5" customHeight="1" x14ac:dyDescent="0.2">
      <c r="A6" s="396" t="s">
        <v>25</v>
      </c>
      <c r="B6" s="399" t="s">
        <v>4</v>
      </c>
      <c r="C6" s="393" t="s">
        <v>92</v>
      </c>
      <c r="D6" s="73" t="s">
        <v>96</v>
      </c>
      <c r="E6" s="74"/>
      <c r="F6" s="74"/>
      <c r="G6" s="75"/>
      <c r="H6" s="412" t="s">
        <v>115</v>
      </c>
      <c r="I6" s="399" t="s">
        <v>2</v>
      </c>
    </row>
    <row r="7" spans="1:35" ht="28.5" customHeight="1" x14ac:dyDescent="0.2">
      <c r="A7" s="397"/>
      <c r="B7" s="400"/>
      <c r="C7" s="393"/>
      <c r="D7" s="143" t="s">
        <v>40</v>
      </c>
      <c r="E7" s="412" t="s">
        <v>110</v>
      </c>
      <c r="F7" s="74" t="s">
        <v>101</v>
      </c>
      <c r="G7" s="76"/>
      <c r="H7" s="414"/>
      <c r="I7" s="400"/>
    </row>
    <row r="8" spans="1:35" ht="28.5" customHeight="1" x14ac:dyDescent="0.2">
      <c r="A8" s="398"/>
      <c r="B8" s="401"/>
      <c r="C8" s="393"/>
      <c r="D8" s="79"/>
      <c r="E8" s="413"/>
      <c r="F8" s="77" t="s">
        <v>39</v>
      </c>
      <c r="G8" s="78" t="s">
        <v>38</v>
      </c>
      <c r="H8" s="415"/>
      <c r="I8" s="401"/>
    </row>
    <row r="9" spans="1:35" customFormat="1" ht="21" customHeight="1" x14ac:dyDescent="0.2">
      <c r="A9" s="153" t="s">
        <v>533</v>
      </c>
      <c r="B9" s="147" t="s">
        <v>22</v>
      </c>
      <c r="C9" s="135">
        <v>27069384.579999998</v>
      </c>
      <c r="D9" s="135">
        <v>0</v>
      </c>
      <c r="E9" s="135">
        <v>0</v>
      </c>
      <c r="F9" s="135">
        <v>7575402.0100000007</v>
      </c>
      <c r="G9" s="135">
        <v>446832.59000000014</v>
      </c>
      <c r="H9" s="135">
        <v>34197954</v>
      </c>
      <c r="I9" s="154">
        <f>H9/ H20</f>
        <v>0.93734275699835456</v>
      </c>
      <c r="AH9" s="145"/>
    </row>
    <row r="10" spans="1:35" customFormat="1" x14ac:dyDescent="0.2">
      <c r="A10" s="153" t="s">
        <v>534</v>
      </c>
      <c r="B10" s="147" t="s">
        <v>105</v>
      </c>
      <c r="C10" s="135">
        <v>4683080.0000000009</v>
      </c>
      <c r="D10" s="135">
        <v>0</v>
      </c>
      <c r="E10" s="135">
        <v>0</v>
      </c>
      <c r="F10" s="135">
        <v>33100.000000000007</v>
      </c>
      <c r="G10" s="135">
        <v>3238000.0000000009</v>
      </c>
      <c r="H10" s="135">
        <v>1478180</v>
      </c>
      <c r="I10" s="154">
        <f>H10/ H20</f>
        <v>4.0515912634417478E-2</v>
      </c>
      <c r="AH10" s="145"/>
    </row>
    <row r="11" spans="1:35" customFormat="1" x14ac:dyDescent="0.2">
      <c r="A11" s="153" t="s">
        <v>535</v>
      </c>
      <c r="B11" s="147" t="s">
        <v>21</v>
      </c>
      <c r="C11" s="135">
        <v>217138.00000000009</v>
      </c>
      <c r="D11" s="135">
        <v>0</v>
      </c>
      <c r="E11" s="135">
        <v>0</v>
      </c>
      <c r="F11" s="135">
        <v>500</v>
      </c>
      <c r="G11" s="135">
        <v>177500.00000000009</v>
      </c>
      <c r="H11" s="135">
        <v>40138</v>
      </c>
      <c r="I11" s="154">
        <f>H11/ H20</f>
        <v>1.1001553946882307E-3</v>
      </c>
      <c r="AH11" s="145"/>
    </row>
    <row r="12" spans="1:35" customFormat="1" ht="38.25" x14ac:dyDescent="0.2">
      <c r="A12" s="153" t="s">
        <v>536</v>
      </c>
      <c r="B12" s="156" t="s">
        <v>106</v>
      </c>
      <c r="C12" s="135">
        <v>60000.000000000007</v>
      </c>
      <c r="D12" s="135">
        <v>0</v>
      </c>
      <c r="E12" s="135">
        <v>0</v>
      </c>
      <c r="F12" s="135">
        <v>0</v>
      </c>
      <c r="G12" s="135">
        <v>60000.000000000007</v>
      </c>
      <c r="H12" s="135">
        <v>0</v>
      </c>
      <c r="I12" s="154">
        <f>H12/ H20</f>
        <v>0</v>
      </c>
      <c r="AI12" s="145"/>
    </row>
    <row r="13" spans="1:35" customFormat="1" ht="15" x14ac:dyDescent="0.25">
      <c r="A13" s="134" t="s">
        <v>37</v>
      </c>
      <c r="B13" s="134"/>
      <c r="C13" s="136">
        <f>SUM(C9:C12)</f>
        <v>32029602.579999998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7609002.0100000007</v>
      </c>
      <c r="G13" s="136">
        <f t="shared" si="0"/>
        <v>3922332.5900000012</v>
      </c>
      <c r="H13" s="136">
        <f t="shared" si="0"/>
        <v>35716272</v>
      </c>
      <c r="I13" s="155">
        <f>H13/ H20</f>
        <v>0.97895882502746023</v>
      </c>
      <c r="AH13" s="145"/>
    </row>
    <row r="14" spans="1:35" customFormat="1" x14ac:dyDescent="0.2">
      <c r="A14" s="153">
        <v>5000</v>
      </c>
      <c r="B14" s="147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f>H14/ H20</f>
        <v>0</v>
      </c>
      <c r="AI14" s="145"/>
    </row>
    <row r="15" spans="1:35" customForma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f>H15/ H20</f>
        <v>0</v>
      </c>
      <c r="AH15" s="145"/>
    </row>
    <row r="16" spans="1:35" customFormat="1" ht="21.75" customHeight="1" x14ac:dyDescent="0.25">
      <c r="A16" s="134" t="s">
        <v>91</v>
      </c>
      <c r="B16" s="134"/>
      <c r="C16" s="136">
        <f>SUM(C14:C15)</f>
        <v>0</v>
      </c>
      <c r="D16" s="136">
        <f t="shared" ref="D16:H16" si="1">SUM(D14:D15)</f>
        <v>0</v>
      </c>
      <c r="E16" s="136">
        <f t="shared" si="1"/>
        <v>0</v>
      </c>
      <c r="F16" s="136">
        <f t="shared" si="1"/>
        <v>0</v>
      </c>
      <c r="G16" s="136">
        <f t="shared" si="1"/>
        <v>0</v>
      </c>
      <c r="H16" s="136">
        <f t="shared" si="1"/>
        <v>0</v>
      </c>
      <c r="I16" s="155">
        <f>H16/ H20</f>
        <v>0</v>
      </c>
      <c r="AH16" s="145"/>
    </row>
    <row r="17" spans="1:34" customFormat="1" x14ac:dyDescent="0.2">
      <c r="A17" s="153" t="s">
        <v>537</v>
      </c>
      <c r="B17" s="147" t="s">
        <v>538</v>
      </c>
      <c r="C17" s="135">
        <v>0</v>
      </c>
      <c r="D17" s="135">
        <v>5206545.3200000012</v>
      </c>
      <c r="E17" s="135">
        <v>752211.00000000023</v>
      </c>
      <c r="F17" s="135">
        <v>3921832.5900000008</v>
      </c>
      <c r="G17" s="135">
        <v>8360713.0100000007</v>
      </c>
      <c r="H17" s="135">
        <v>15453.900000001699</v>
      </c>
      <c r="I17" s="154">
        <f>H17/ H20</f>
        <v>4.2358093213349735E-4</v>
      </c>
      <c r="AH17" s="145"/>
    </row>
    <row r="18" spans="1:34" customFormat="1" x14ac:dyDescent="0.2">
      <c r="A18" s="153">
        <v>8000</v>
      </c>
      <c r="B18" s="147" t="s">
        <v>107</v>
      </c>
      <c r="C18" s="135">
        <v>0</v>
      </c>
      <c r="D18" s="135">
        <v>0</v>
      </c>
      <c r="E18" s="135">
        <v>0</v>
      </c>
      <c r="F18" s="135">
        <v>752211.00000000023</v>
      </c>
      <c r="G18" s="135">
        <v>0</v>
      </c>
      <c r="H18" s="135">
        <v>752211.00000000023</v>
      </c>
      <c r="I18" s="154">
        <f>H18/ H20</f>
        <v>2.061759404040632E-2</v>
      </c>
      <c r="AH18" s="145"/>
    </row>
    <row r="19" spans="1:34" ht="15" x14ac:dyDescent="0.25">
      <c r="A19" s="134" t="s">
        <v>7</v>
      </c>
      <c r="B19" s="134"/>
      <c r="C19" s="136">
        <f>SUM(C17:C18)</f>
        <v>0</v>
      </c>
      <c r="D19" s="136">
        <f t="shared" ref="D19:H19" si="2">SUM(D17:D18)</f>
        <v>5206545.3200000012</v>
      </c>
      <c r="E19" s="136">
        <f t="shared" si="2"/>
        <v>752211.00000000023</v>
      </c>
      <c r="F19" s="136">
        <f t="shared" si="2"/>
        <v>4674043.5900000008</v>
      </c>
      <c r="G19" s="136">
        <f t="shared" si="2"/>
        <v>8360713.0100000007</v>
      </c>
      <c r="H19" s="136">
        <f t="shared" si="2"/>
        <v>767664.90000000189</v>
      </c>
      <c r="I19" s="155">
        <f>H19/ H20</f>
        <v>2.1041174972539815E-2</v>
      </c>
    </row>
    <row r="20" spans="1:34" ht="21" x14ac:dyDescent="0.35">
      <c r="A20" s="379" t="s">
        <v>5</v>
      </c>
      <c r="B20" s="380"/>
      <c r="C20" s="136">
        <f>+C13+C19+C16</f>
        <v>32029602.579999998</v>
      </c>
      <c r="D20" s="136">
        <f t="shared" ref="D20:H20" si="3">+D13+D19+D16</f>
        <v>5206545.3200000012</v>
      </c>
      <c r="E20" s="136">
        <f t="shared" si="3"/>
        <v>752211.00000000023</v>
      </c>
      <c r="F20" s="136">
        <f t="shared" si="3"/>
        <v>12283045.600000001</v>
      </c>
      <c r="G20" s="136">
        <f>+G13+G19+G16</f>
        <v>12283045.600000001</v>
      </c>
      <c r="H20" s="136">
        <f t="shared" si="3"/>
        <v>36483936.899999999</v>
      </c>
      <c r="I20" s="155">
        <f>H20/ H20</f>
        <v>1</v>
      </c>
      <c r="J20" s="22"/>
    </row>
  </sheetData>
  <mergeCells count="10">
    <mergeCell ref="A20:B20"/>
    <mergeCell ref="A2:I2"/>
    <mergeCell ref="I6:I8"/>
    <mergeCell ref="A6:A8"/>
    <mergeCell ref="B6:B8"/>
    <mergeCell ref="E7:E8"/>
    <mergeCell ref="C6:C8"/>
    <mergeCell ref="H6:H8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2.5Y</oddHeader>
    <oddFooter>&amp;C&amp;F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tabColor rgb="FFFF0000"/>
  </sheetPr>
  <dimension ref="A1:AI19"/>
  <sheetViews>
    <sheetView view="pageBreakPreview" zoomScale="85" zoomScaleNormal="100" zoomScaleSheetLayoutView="85" workbookViewId="0">
      <selection activeCell="G28" sqref="G28"/>
    </sheetView>
  </sheetViews>
  <sheetFormatPr baseColWidth="10" defaultColWidth="11.42578125" defaultRowHeight="12.75" x14ac:dyDescent="0.2"/>
  <cols>
    <col min="1" max="1" width="13.5703125" style="17" customWidth="1"/>
    <col min="2" max="2" width="29.85546875" style="17" customWidth="1"/>
    <col min="3" max="3" width="19.140625" style="17" customWidth="1"/>
    <col min="4" max="4" width="15.42578125" style="17" customWidth="1"/>
    <col min="5" max="5" width="18" style="17" customWidth="1"/>
    <col min="6" max="6" width="15.42578125" style="17" customWidth="1"/>
    <col min="7" max="7" width="16.5703125" style="17" customWidth="1"/>
    <col min="8" max="8" width="17.85546875" style="17" customWidth="1"/>
    <col min="9" max="9" width="13" style="17" customWidth="1"/>
    <col min="10" max="10" width="12.85546875" style="17" bestFit="1" customWidth="1"/>
    <col min="11" max="11" width="14.85546875" style="17" bestFit="1" customWidth="1"/>
    <col min="12" max="16384" width="11.42578125" style="17"/>
  </cols>
  <sheetData>
    <row r="1" spans="1:35" ht="20.25" x14ac:dyDescent="0.3">
      <c r="A1" s="6"/>
      <c r="B1" s="5"/>
      <c r="C1" s="5"/>
      <c r="D1" s="5"/>
      <c r="E1" s="5"/>
      <c r="F1" s="21"/>
      <c r="G1" s="5"/>
      <c r="H1" s="21"/>
    </row>
    <row r="2" spans="1:35" s="160" customFormat="1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35" ht="20.25" x14ac:dyDescent="0.3">
      <c r="A3" s="6" t="s">
        <v>112</v>
      </c>
      <c r="B3" s="6"/>
      <c r="C3" s="5"/>
      <c r="D3" s="5"/>
      <c r="E3" s="5"/>
      <c r="F3" s="5"/>
      <c r="G3" s="5"/>
      <c r="H3" s="21"/>
    </row>
    <row r="4" spans="1:35" x14ac:dyDescent="0.2">
      <c r="A4" s="395" t="s">
        <v>490</v>
      </c>
      <c r="B4" s="395"/>
      <c r="C4" s="395"/>
      <c r="D4" s="395"/>
      <c r="E4" s="395"/>
      <c r="F4" s="395"/>
      <c r="G4" s="395"/>
      <c r="H4" s="395"/>
      <c r="I4" s="395"/>
    </row>
    <row r="5" spans="1:35" x14ac:dyDescent="0.2">
      <c r="A5" s="395" t="s">
        <v>501</v>
      </c>
      <c r="B5" s="395"/>
      <c r="C5" s="395"/>
      <c r="D5" s="395"/>
      <c r="E5" s="395"/>
      <c r="F5" s="395"/>
      <c r="G5" s="395"/>
      <c r="H5" s="395"/>
      <c r="I5" s="395"/>
    </row>
    <row r="6" spans="1:35" ht="28.5" customHeight="1" x14ac:dyDescent="0.2">
      <c r="A6" s="396" t="s">
        <v>25</v>
      </c>
      <c r="B6" s="399" t="s">
        <v>4</v>
      </c>
      <c r="C6" s="393" t="s">
        <v>92</v>
      </c>
      <c r="D6" s="73" t="s">
        <v>96</v>
      </c>
      <c r="E6" s="74"/>
      <c r="F6" s="74"/>
      <c r="G6" s="75"/>
      <c r="H6" s="412" t="s">
        <v>115</v>
      </c>
      <c r="I6" s="399" t="s">
        <v>2</v>
      </c>
    </row>
    <row r="7" spans="1:35" ht="28.5" customHeight="1" x14ac:dyDescent="0.2">
      <c r="A7" s="397"/>
      <c r="B7" s="400"/>
      <c r="C7" s="393"/>
      <c r="D7" s="181" t="s">
        <v>40</v>
      </c>
      <c r="E7" s="412" t="s">
        <v>110</v>
      </c>
      <c r="F7" s="74" t="s">
        <v>101</v>
      </c>
      <c r="G7" s="76"/>
      <c r="H7" s="414"/>
      <c r="I7" s="400"/>
    </row>
    <row r="8" spans="1:35" ht="28.5" customHeight="1" x14ac:dyDescent="0.2">
      <c r="A8" s="398"/>
      <c r="B8" s="401"/>
      <c r="C8" s="393"/>
      <c r="D8" s="79"/>
      <c r="E8" s="413"/>
      <c r="F8" s="142" t="s">
        <v>39</v>
      </c>
      <c r="G8" s="78" t="s">
        <v>38</v>
      </c>
      <c r="H8" s="415"/>
      <c r="I8" s="401"/>
    </row>
    <row r="9" spans="1:35" customFormat="1" ht="21" customHeight="1" x14ac:dyDescent="0.2">
      <c r="A9" s="153">
        <v>1000</v>
      </c>
      <c r="B9" s="147" t="s">
        <v>22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54">
        <v>0</v>
      </c>
      <c r="AH9" s="145"/>
    </row>
    <row r="10" spans="1:35" customFormat="1" x14ac:dyDescent="0.2">
      <c r="A10" s="153">
        <v>2000</v>
      </c>
      <c r="B10" s="147" t="s">
        <v>105</v>
      </c>
      <c r="C10" s="135">
        <v>0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54">
        <v>0</v>
      </c>
      <c r="AH10" s="145"/>
    </row>
    <row r="11" spans="1:35" customFormat="1" x14ac:dyDescent="0.2">
      <c r="A11" s="153">
        <v>3000</v>
      </c>
      <c r="B11" s="147" t="s">
        <v>21</v>
      </c>
      <c r="C11" s="135">
        <v>0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54">
        <v>0</v>
      </c>
      <c r="AH11" s="145"/>
    </row>
    <row r="12" spans="1:35" customFormat="1" ht="38.25" x14ac:dyDescent="0.2">
      <c r="A12" s="153">
        <v>4000</v>
      </c>
      <c r="B12" s="156" t="s">
        <v>106</v>
      </c>
      <c r="C12" s="135">
        <v>0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54">
        <v>0</v>
      </c>
      <c r="AH12" s="145"/>
    </row>
    <row r="13" spans="1:35" customFormat="1" ht="15" x14ac:dyDescent="0.25">
      <c r="A13" s="134" t="s">
        <v>37</v>
      </c>
      <c r="B13" s="134"/>
      <c r="C13" s="136">
        <f>SUM(C9:C12)</f>
        <v>0</v>
      </c>
      <c r="D13" s="136">
        <f t="shared" ref="D13:H13" si="0">SUM(D9:D12)</f>
        <v>0</v>
      </c>
      <c r="E13" s="136">
        <f t="shared" si="0"/>
        <v>0</v>
      </c>
      <c r="F13" s="136">
        <f t="shared" si="0"/>
        <v>0</v>
      </c>
      <c r="G13" s="136">
        <f t="shared" si="0"/>
        <v>0</v>
      </c>
      <c r="H13" s="136">
        <f t="shared" si="0"/>
        <v>0</v>
      </c>
      <c r="I13" s="155">
        <v>0</v>
      </c>
      <c r="AI13" s="145"/>
    </row>
    <row r="14" spans="1:35" customFormat="1" x14ac:dyDescent="0.2">
      <c r="A14" s="153">
        <v>5000</v>
      </c>
      <c r="B14" s="147" t="s">
        <v>100</v>
      </c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54">
        <v>0</v>
      </c>
      <c r="AH14" s="145"/>
    </row>
    <row r="15" spans="1:35" customFormat="1" ht="21.75" customHeight="1" x14ac:dyDescent="0.2">
      <c r="A15" s="153">
        <v>6000</v>
      </c>
      <c r="B15" s="147" t="s">
        <v>36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54">
        <v>0</v>
      </c>
      <c r="AH15" s="145"/>
    </row>
    <row r="16" spans="1:35" customFormat="1" ht="15" x14ac:dyDescent="0.25">
      <c r="A16" s="134" t="s">
        <v>91</v>
      </c>
      <c r="B16" s="134"/>
      <c r="C16" s="136">
        <f t="shared" ref="C16:F16" si="1">SUM(C15)</f>
        <v>0</v>
      </c>
      <c r="D16" s="136">
        <f t="shared" si="1"/>
        <v>0</v>
      </c>
      <c r="E16" s="136">
        <f t="shared" si="1"/>
        <v>0</v>
      </c>
      <c r="F16" s="136">
        <f t="shared" si="1"/>
        <v>0</v>
      </c>
      <c r="G16" s="136">
        <f>SUM(G15)</f>
        <v>0</v>
      </c>
      <c r="H16" s="136">
        <f>SUM(H15)</f>
        <v>0</v>
      </c>
      <c r="I16" s="155">
        <v>0</v>
      </c>
      <c r="AH16" s="145"/>
    </row>
    <row r="17" spans="1:10" x14ac:dyDescent="0.2">
      <c r="A17" s="153" t="s">
        <v>537</v>
      </c>
      <c r="B17" s="147" t="s">
        <v>538</v>
      </c>
      <c r="C17" s="135">
        <v>0</v>
      </c>
      <c r="D17" s="135">
        <v>1950.56</v>
      </c>
      <c r="E17" s="135">
        <v>1950.56</v>
      </c>
      <c r="F17" s="135">
        <v>0</v>
      </c>
      <c r="G17" s="135">
        <v>0</v>
      </c>
      <c r="H17" s="135">
        <v>0</v>
      </c>
      <c r="I17" s="154">
        <v>0</v>
      </c>
    </row>
    <row r="18" spans="1:10" ht="15" x14ac:dyDescent="0.25">
      <c r="A18" s="134" t="s">
        <v>7</v>
      </c>
      <c r="B18" s="134"/>
      <c r="C18" s="136">
        <f>+C17</f>
        <v>0</v>
      </c>
      <c r="D18" s="136">
        <f>+D17</f>
        <v>1950.56</v>
      </c>
      <c r="E18" s="136">
        <f>+E17</f>
        <v>1950.56</v>
      </c>
      <c r="F18" s="136">
        <f>+F17</f>
        <v>0</v>
      </c>
      <c r="G18" s="136">
        <f>+G17</f>
        <v>0</v>
      </c>
      <c r="H18" s="136">
        <f t="shared" ref="H18" si="2">C18+D18-E18+F18-G18</f>
        <v>0</v>
      </c>
      <c r="I18" s="155">
        <v>0</v>
      </c>
      <c r="J18" s="22"/>
    </row>
    <row r="19" spans="1:10" ht="21" x14ac:dyDescent="0.35">
      <c r="A19" s="379" t="s">
        <v>5</v>
      </c>
      <c r="B19" s="380"/>
      <c r="C19" s="136">
        <f>+C13+C18+C16</f>
        <v>0</v>
      </c>
      <c r="D19" s="136">
        <f t="shared" ref="D19:F19" si="3">+D13+D18+D16</f>
        <v>1950.56</v>
      </c>
      <c r="E19" s="136">
        <f t="shared" si="3"/>
        <v>1950.56</v>
      </c>
      <c r="F19" s="136">
        <f t="shared" si="3"/>
        <v>0</v>
      </c>
      <c r="G19" s="136">
        <f>+G13+G18+G16</f>
        <v>0</v>
      </c>
      <c r="H19" s="136">
        <f>+H13+H18+H16</f>
        <v>0</v>
      </c>
      <c r="I19" s="155">
        <v>0</v>
      </c>
    </row>
  </sheetData>
  <mergeCells count="10">
    <mergeCell ref="A19:B19"/>
    <mergeCell ref="A2:I2"/>
    <mergeCell ref="A4:I4"/>
    <mergeCell ref="A5:I5"/>
    <mergeCell ref="A6:A8"/>
    <mergeCell ref="B6:B8"/>
    <mergeCell ref="C6:C8"/>
    <mergeCell ref="H6:H8"/>
    <mergeCell ref="I6:I8"/>
    <mergeCell ref="E7:E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2.5Z</oddHeader>
    <oddFooter>&amp;C&amp;F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2:AU23"/>
  <sheetViews>
    <sheetView view="pageBreakPreview" zoomScale="70" zoomScaleNormal="100" zoomScaleSheetLayoutView="70" workbookViewId="0">
      <selection activeCell="E28" sqref="E28"/>
    </sheetView>
  </sheetViews>
  <sheetFormatPr baseColWidth="10" defaultRowHeight="15" x14ac:dyDescent="0.25"/>
  <cols>
    <col min="1" max="1" width="35.7109375" style="140" customWidth="1"/>
    <col min="2" max="2" width="17" style="140" customWidth="1"/>
    <col min="3" max="3" width="14.7109375" style="140" customWidth="1"/>
    <col min="4" max="4" width="17.85546875" style="140" customWidth="1"/>
    <col min="5" max="5" width="16.85546875" style="140" customWidth="1"/>
    <col min="6" max="6" width="20" style="140" customWidth="1"/>
    <col min="7" max="7" width="17.28515625" style="140" customWidth="1"/>
    <col min="8" max="8" width="14.7109375" style="140" customWidth="1"/>
    <col min="9" max="9" width="18.42578125" style="140" customWidth="1"/>
    <col min="10" max="10" width="18.28515625" style="140" customWidth="1"/>
    <col min="11" max="11" width="18.5703125" style="140" customWidth="1"/>
    <col min="12" max="12" width="18.28515625" style="140" customWidth="1"/>
    <col min="13" max="13" width="17" style="140" customWidth="1"/>
    <col min="14" max="14" width="17.42578125" style="140" customWidth="1"/>
    <col min="15" max="15" width="17" style="140" customWidth="1"/>
    <col min="16" max="16" width="18.140625" style="140" customWidth="1"/>
    <col min="17" max="17" width="16.85546875" style="140" customWidth="1"/>
    <col min="18" max="18" width="14.7109375" style="140" customWidth="1"/>
    <col min="19" max="20" width="16.7109375" style="140" customWidth="1"/>
    <col min="21" max="21" width="14.7109375" style="140" customWidth="1"/>
    <col min="22" max="46" width="11.42578125" style="140"/>
    <col min="47" max="47" width="11.42578125" style="141"/>
    <col min="48" max="16384" width="11.42578125" style="140"/>
  </cols>
  <sheetData>
    <row r="2" spans="1:47" s="150" customFormat="1" ht="18.75" x14ac:dyDescent="0.3">
      <c r="A2" s="148" t="s">
        <v>1401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AU2" s="151"/>
    </row>
    <row r="3" spans="1:47" customFormat="1" ht="12.75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customFormat="1" ht="12.75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customFormat="1" ht="12.75" x14ac:dyDescent="0.2">
      <c r="A5" s="190" t="s">
        <v>477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customFormat="1" ht="12.75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x14ac:dyDescent="0.2">
      <c r="A11" s="278" t="s">
        <v>382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14685.599999999999</v>
      </c>
      <c r="H11" s="209">
        <v>14685.599999999999</v>
      </c>
      <c r="I11" s="209">
        <v>0</v>
      </c>
      <c r="J11" s="209">
        <v>14685.599999999999</v>
      </c>
      <c r="K11" s="209">
        <v>0</v>
      </c>
      <c r="L11" s="209">
        <v>2285.1999999999998</v>
      </c>
      <c r="M11" s="209">
        <v>2285.1999999999998</v>
      </c>
      <c r="N11" s="209">
        <v>0</v>
      </c>
      <c r="O11" s="209">
        <v>2285.1999999999998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30" x14ac:dyDescent="0.2">
      <c r="A12" s="278" t="s">
        <v>383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  <c r="I12" s="209">
        <v>0</v>
      </c>
      <c r="J12" s="209">
        <v>0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x14ac:dyDescent="0.2">
      <c r="A13" s="278" t="s">
        <v>77</v>
      </c>
      <c r="B13" s="209">
        <v>0</v>
      </c>
      <c r="C13" s="209">
        <v>0</v>
      </c>
      <c r="D13" s="209">
        <v>0</v>
      </c>
      <c r="E13" s="209">
        <v>0</v>
      </c>
      <c r="F13" s="209">
        <v>0</v>
      </c>
      <c r="G13" s="209">
        <v>0</v>
      </c>
      <c r="H13" s="209">
        <v>0</v>
      </c>
      <c r="I13" s="209">
        <v>0</v>
      </c>
      <c r="J13" s="209">
        <v>0</v>
      </c>
      <c r="K13" s="209">
        <v>0</v>
      </c>
      <c r="L13" s="209">
        <v>472000.00000000006</v>
      </c>
      <c r="M13" s="209">
        <v>188459.28000000009</v>
      </c>
      <c r="N13" s="209">
        <v>198556.59999999998</v>
      </c>
      <c r="O13" s="209">
        <v>387015.88000000006</v>
      </c>
      <c r="P13" s="209">
        <v>84984.12</v>
      </c>
      <c r="Q13" s="209">
        <v>655776.95000000007</v>
      </c>
      <c r="R13" s="209">
        <v>655776.95000000007</v>
      </c>
      <c r="S13" s="209">
        <v>0</v>
      </c>
      <c r="T13" s="209">
        <v>655776.95000000007</v>
      </c>
      <c r="U13" s="209">
        <v>0</v>
      </c>
      <c r="AU13" s="211"/>
    </row>
    <row r="14" spans="1:47" s="210" customFormat="1" ht="30" x14ac:dyDescent="0.2">
      <c r="A14" s="278" t="s">
        <v>384</v>
      </c>
      <c r="B14" s="209">
        <v>0</v>
      </c>
      <c r="C14" s="209">
        <v>0</v>
      </c>
      <c r="D14" s="209">
        <v>0</v>
      </c>
      <c r="E14" s="209">
        <v>0</v>
      </c>
      <c r="F14" s="209">
        <v>0</v>
      </c>
      <c r="G14" s="209">
        <v>0</v>
      </c>
      <c r="H14" s="209">
        <v>0</v>
      </c>
      <c r="I14" s="209">
        <v>0</v>
      </c>
      <c r="J14" s="209">
        <v>0</v>
      </c>
      <c r="K14" s="209">
        <v>0</v>
      </c>
      <c r="L14" s="209">
        <v>884000.00000000023</v>
      </c>
      <c r="M14" s="209">
        <v>884000.00000000023</v>
      </c>
      <c r="N14" s="209">
        <v>0</v>
      </c>
      <c r="O14" s="209">
        <v>884000.00000000023</v>
      </c>
      <c r="P14" s="209">
        <v>0</v>
      </c>
      <c r="Q14" s="209">
        <v>0</v>
      </c>
      <c r="R14" s="209">
        <v>0</v>
      </c>
      <c r="S14" s="209">
        <v>0</v>
      </c>
      <c r="T14" s="209">
        <v>0</v>
      </c>
      <c r="U14" s="209">
        <v>0</v>
      </c>
      <c r="AU14" s="211"/>
    </row>
    <row r="15" spans="1:47" s="210" customFormat="1" x14ac:dyDescent="0.2">
      <c r="A15" s="278" t="s">
        <v>75</v>
      </c>
      <c r="B15" s="209">
        <v>0</v>
      </c>
      <c r="C15" s="209">
        <v>0</v>
      </c>
      <c r="D15" s="209">
        <v>0</v>
      </c>
      <c r="E15" s="209">
        <v>0</v>
      </c>
      <c r="F15" s="209">
        <v>0</v>
      </c>
      <c r="G15" s="209">
        <v>0</v>
      </c>
      <c r="H15" s="209">
        <v>0</v>
      </c>
      <c r="I15" s="209">
        <v>0</v>
      </c>
      <c r="J15" s="209">
        <v>0</v>
      </c>
      <c r="K15" s="209">
        <v>0</v>
      </c>
      <c r="L15" s="209">
        <v>0</v>
      </c>
      <c r="M15" s="209">
        <v>0</v>
      </c>
      <c r="N15" s="209">
        <v>0</v>
      </c>
      <c r="O15" s="209">
        <v>0</v>
      </c>
      <c r="P15" s="209">
        <v>0</v>
      </c>
      <c r="Q15" s="209">
        <v>0</v>
      </c>
      <c r="R15" s="209">
        <v>0</v>
      </c>
      <c r="S15" s="209">
        <v>0</v>
      </c>
      <c r="T15" s="209">
        <v>0</v>
      </c>
      <c r="U15" s="209">
        <v>0</v>
      </c>
      <c r="AU15" s="211"/>
    </row>
    <row r="16" spans="1:47" s="210" customFormat="1" ht="45" x14ac:dyDescent="0.2">
      <c r="A16" s="278" t="s">
        <v>387</v>
      </c>
      <c r="B16" s="209">
        <v>0</v>
      </c>
      <c r="C16" s="209">
        <v>0</v>
      </c>
      <c r="D16" s="209">
        <v>0</v>
      </c>
      <c r="E16" s="209">
        <v>0</v>
      </c>
      <c r="F16" s="209">
        <v>0</v>
      </c>
      <c r="G16" s="209">
        <v>747804.02000000025</v>
      </c>
      <c r="H16" s="209">
        <v>747804.02000000025</v>
      </c>
      <c r="I16" s="209">
        <v>0</v>
      </c>
      <c r="J16" s="209">
        <v>747804.02000000025</v>
      </c>
      <c r="K16" s="209">
        <v>0</v>
      </c>
      <c r="L16" s="209">
        <v>152923.2000000001</v>
      </c>
      <c r="M16" s="209">
        <v>2923.2</v>
      </c>
      <c r="N16" s="209">
        <v>0</v>
      </c>
      <c r="O16" s="209">
        <v>2923.2</v>
      </c>
      <c r="P16" s="209">
        <v>150000.00000000009</v>
      </c>
      <c r="Q16" s="209">
        <v>0</v>
      </c>
      <c r="R16" s="209">
        <v>0</v>
      </c>
      <c r="S16" s="209">
        <v>0</v>
      </c>
      <c r="T16" s="209">
        <v>0</v>
      </c>
      <c r="U16" s="209">
        <v>0</v>
      </c>
      <c r="AU16" s="211"/>
    </row>
    <row r="17" spans="1:47" s="210" customFormat="1" ht="30" x14ac:dyDescent="0.2">
      <c r="A17" s="278" t="s">
        <v>389</v>
      </c>
      <c r="B17" s="209">
        <v>270170.84000000008</v>
      </c>
      <c r="C17" s="209">
        <v>0</v>
      </c>
      <c r="D17" s="209">
        <v>270170.84000000008</v>
      </c>
      <c r="E17" s="209">
        <v>270170.84000000008</v>
      </c>
      <c r="F17" s="209">
        <v>0</v>
      </c>
      <c r="G17" s="209">
        <v>0</v>
      </c>
      <c r="H17" s="209">
        <v>0</v>
      </c>
      <c r="I17" s="209">
        <v>0</v>
      </c>
      <c r="J17" s="209">
        <v>0</v>
      </c>
      <c r="K17" s="209">
        <v>0</v>
      </c>
      <c r="L17" s="209">
        <v>0</v>
      </c>
      <c r="M17" s="209">
        <v>0</v>
      </c>
      <c r="N17" s="209">
        <v>0</v>
      </c>
      <c r="O17" s="209">
        <v>0</v>
      </c>
      <c r="P17" s="209">
        <v>0</v>
      </c>
      <c r="Q17" s="209">
        <v>0</v>
      </c>
      <c r="R17" s="209">
        <v>0</v>
      </c>
      <c r="S17" s="209">
        <v>0</v>
      </c>
      <c r="T17" s="209">
        <v>0</v>
      </c>
      <c r="U17" s="209">
        <v>0</v>
      </c>
      <c r="AU17" s="211"/>
    </row>
    <row r="18" spans="1:47" s="210" customFormat="1" ht="30" x14ac:dyDescent="0.2">
      <c r="A18" s="278" t="s">
        <v>390</v>
      </c>
      <c r="B18" s="209">
        <v>0</v>
      </c>
      <c r="C18" s="209">
        <v>0</v>
      </c>
      <c r="D18" s="209">
        <v>0</v>
      </c>
      <c r="E18" s="209">
        <v>0</v>
      </c>
      <c r="F18" s="209">
        <v>0</v>
      </c>
      <c r="G18" s="209">
        <v>84314.599999999991</v>
      </c>
      <c r="H18" s="209">
        <v>84314.599999999991</v>
      </c>
      <c r="I18" s="209">
        <v>0</v>
      </c>
      <c r="J18" s="209">
        <v>84314.599999999991</v>
      </c>
      <c r="K18" s="209">
        <v>0</v>
      </c>
      <c r="L18" s="209">
        <v>0</v>
      </c>
      <c r="M18" s="209">
        <v>0</v>
      </c>
      <c r="N18" s="209">
        <v>0</v>
      </c>
      <c r="O18" s="209">
        <v>0</v>
      </c>
      <c r="P18" s="209">
        <v>0</v>
      </c>
      <c r="Q18" s="209">
        <v>0</v>
      </c>
      <c r="R18" s="209">
        <v>0</v>
      </c>
      <c r="S18" s="209">
        <v>0</v>
      </c>
      <c r="T18" s="209">
        <v>0</v>
      </c>
      <c r="U18" s="209">
        <v>0</v>
      </c>
      <c r="AU18" s="211"/>
    </row>
    <row r="19" spans="1:47" s="210" customFormat="1" ht="30" x14ac:dyDescent="0.2">
      <c r="A19" s="278" t="s">
        <v>392</v>
      </c>
      <c r="B19" s="209">
        <v>0</v>
      </c>
      <c r="C19" s="209">
        <v>0</v>
      </c>
      <c r="D19" s="209">
        <v>0</v>
      </c>
      <c r="E19" s="209">
        <v>0</v>
      </c>
      <c r="F19" s="209">
        <v>0</v>
      </c>
      <c r="G19" s="209">
        <v>0</v>
      </c>
      <c r="H19" s="209">
        <v>0</v>
      </c>
      <c r="I19" s="209">
        <v>0</v>
      </c>
      <c r="J19" s="209">
        <v>0</v>
      </c>
      <c r="K19" s="209">
        <v>0</v>
      </c>
      <c r="L19" s="209">
        <v>4000000.0000000009</v>
      </c>
      <c r="M19" s="209">
        <v>1461446.5899999999</v>
      </c>
      <c r="N19" s="209">
        <v>2227670.5099999998</v>
      </c>
      <c r="O19" s="209">
        <v>3689117.1000000006</v>
      </c>
      <c r="P19" s="209">
        <v>310882.89999999997</v>
      </c>
      <c r="Q19" s="209">
        <v>0</v>
      </c>
      <c r="R19" s="209">
        <v>0</v>
      </c>
      <c r="S19" s="209">
        <v>0</v>
      </c>
      <c r="T19" s="209">
        <v>0</v>
      </c>
      <c r="U19" s="209">
        <v>0</v>
      </c>
      <c r="AU19" s="211"/>
    </row>
    <row r="20" spans="1:47" s="210" customFormat="1" ht="45" x14ac:dyDescent="0.2">
      <c r="A20" s="278" t="s">
        <v>395</v>
      </c>
      <c r="B20" s="209">
        <v>0</v>
      </c>
      <c r="C20" s="209">
        <v>0</v>
      </c>
      <c r="D20" s="209">
        <v>0</v>
      </c>
      <c r="E20" s="209">
        <v>0</v>
      </c>
      <c r="F20" s="209">
        <v>0</v>
      </c>
      <c r="G20" s="209">
        <v>39269.479999999996</v>
      </c>
      <c r="H20" s="209">
        <v>39269.479999999996</v>
      </c>
      <c r="I20" s="209">
        <v>0</v>
      </c>
      <c r="J20" s="209">
        <v>39269.479999999996</v>
      </c>
      <c r="K20" s="209">
        <v>0</v>
      </c>
      <c r="L20" s="209">
        <v>0</v>
      </c>
      <c r="M20" s="209">
        <v>0</v>
      </c>
      <c r="N20" s="209">
        <v>0</v>
      </c>
      <c r="O20" s="209">
        <v>0</v>
      </c>
      <c r="P20" s="209">
        <v>0</v>
      </c>
      <c r="Q20" s="209">
        <v>0</v>
      </c>
      <c r="R20" s="209">
        <v>0</v>
      </c>
      <c r="S20" s="209">
        <v>0</v>
      </c>
      <c r="T20" s="209">
        <v>0</v>
      </c>
      <c r="U20" s="209">
        <v>0</v>
      </c>
      <c r="AU20" s="211"/>
    </row>
    <row r="21" spans="1:47" s="210" customFormat="1" x14ac:dyDescent="0.2">
      <c r="A21" s="278" t="s">
        <v>397</v>
      </c>
      <c r="B21" s="209">
        <v>0</v>
      </c>
      <c r="C21" s="209">
        <v>0</v>
      </c>
      <c r="D21" s="209">
        <v>0</v>
      </c>
      <c r="E21" s="209">
        <v>0</v>
      </c>
      <c r="F21" s="209">
        <v>0</v>
      </c>
      <c r="G21" s="209">
        <v>12667.199999999999</v>
      </c>
      <c r="H21" s="209">
        <v>12667.199999999999</v>
      </c>
      <c r="I21" s="209">
        <v>0</v>
      </c>
      <c r="J21" s="209">
        <v>12667.199999999999</v>
      </c>
      <c r="K21" s="209">
        <v>0</v>
      </c>
      <c r="L21" s="209">
        <v>9013.1999999999989</v>
      </c>
      <c r="M21" s="209">
        <v>9013.1999999999989</v>
      </c>
      <c r="N21" s="209">
        <v>0</v>
      </c>
      <c r="O21" s="209">
        <v>9013.1999999999989</v>
      </c>
      <c r="P21" s="209">
        <v>0</v>
      </c>
      <c r="Q21" s="209">
        <v>0</v>
      </c>
      <c r="R21" s="209">
        <v>0</v>
      </c>
      <c r="S21" s="209">
        <v>0</v>
      </c>
      <c r="T21" s="209">
        <v>0</v>
      </c>
      <c r="U21" s="209">
        <v>0</v>
      </c>
      <c r="AU21" s="211"/>
    </row>
    <row r="22" spans="1:47" s="210" customFormat="1" x14ac:dyDescent="0.2">
      <c r="A22" s="278" t="s">
        <v>398</v>
      </c>
      <c r="B22" s="209">
        <v>1623281.96</v>
      </c>
      <c r="C22" s="209">
        <v>601726.33000000007</v>
      </c>
      <c r="D22" s="209">
        <v>345023.40000000008</v>
      </c>
      <c r="E22" s="209">
        <v>946749.73000000021</v>
      </c>
      <c r="F22" s="209">
        <v>676532.22999999963</v>
      </c>
      <c r="G22" s="209">
        <v>0</v>
      </c>
      <c r="H22" s="209">
        <v>0</v>
      </c>
      <c r="I22" s="209">
        <v>0</v>
      </c>
      <c r="J22" s="209">
        <v>0</v>
      </c>
      <c r="K22" s="209">
        <v>0</v>
      </c>
      <c r="L22" s="209">
        <v>0</v>
      </c>
      <c r="M22" s="209">
        <v>0</v>
      </c>
      <c r="N22" s="209">
        <v>0</v>
      </c>
      <c r="O22" s="209">
        <v>0</v>
      </c>
      <c r="P22" s="209">
        <v>0</v>
      </c>
      <c r="Q22" s="209">
        <v>0</v>
      </c>
      <c r="R22" s="209">
        <v>0</v>
      </c>
      <c r="S22" s="209">
        <v>0</v>
      </c>
      <c r="T22" s="209">
        <v>0</v>
      </c>
      <c r="U22" s="209">
        <v>0</v>
      </c>
      <c r="AU22" s="211"/>
    </row>
    <row r="23" spans="1:47" s="210" customFormat="1" ht="15.75" x14ac:dyDescent="0.25">
      <c r="A23" s="281" t="s">
        <v>5</v>
      </c>
      <c r="B23" s="212">
        <f>SUM(B11:B22)</f>
        <v>1893452.8</v>
      </c>
      <c r="C23" s="212">
        <f t="shared" ref="C23:U23" si="0">SUM(C11:C22)</f>
        <v>601726.33000000007</v>
      </c>
      <c r="D23" s="212">
        <f t="shared" si="0"/>
        <v>615194.24000000022</v>
      </c>
      <c r="E23" s="212">
        <f t="shared" si="0"/>
        <v>1216920.5700000003</v>
      </c>
      <c r="F23" s="212">
        <f t="shared" si="0"/>
        <v>676532.22999999963</v>
      </c>
      <c r="G23" s="212">
        <f t="shared" si="0"/>
        <v>898740.90000000014</v>
      </c>
      <c r="H23" s="212">
        <f t="shared" si="0"/>
        <v>898740.90000000014</v>
      </c>
      <c r="I23" s="212">
        <f t="shared" si="0"/>
        <v>0</v>
      </c>
      <c r="J23" s="212">
        <f t="shared" si="0"/>
        <v>898740.90000000014</v>
      </c>
      <c r="K23" s="212">
        <f t="shared" si="0"/>
        <v>0</v>
      </c>
      <c r="L23" s="212">
        <f t="shared" si="0"/>
        <v>5520221.6000000015</v>
      </c>
      <c r="M23" s="212">
        <f t="shared" si="0"/>
        <v>2548127.4700000007</v>
      </c>
      <c r="N23" s="212">
        <f t="shared" si="0"/>
        <v>2426227.11</v>
      </c>
      <c r="O23" s="212">
        <f t="shared" si="0"/>
        <v>4974354.580000001</v>
      </c>
      <c r="P23" s="212">
        <f t="shared" si="0"/>
        <v>545867.02</v>
      </c>
      <c r="Q23" s="212">
        <f t="shared" si="0"/>
        <v>655776.95000000007</v>
      </c>
      <c r="R23" s="212">
        <f t="shared" si="0"/>
        <v>655776.95000000007</v>
      </c>
      <c r="S23" s="212">
        <f t="shared" si="0"/>
        <v>0</v>
      </c>
      <c r="T23" s="212">
        <f t="shared" si="0"/>
        <v>655776.95000000007</v>
      </c>
      <c r="U23" s="212">
        <f t="shared" si="0"/>
        <v>0</v>
      </c>
      <c r="AU23" s="211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5" orientation="landscape" r:id="rId1"/>
  <headerFooter>
    <oddHeader>&amp;RANEXO 2.5</oddHeader>
    <oddFooter>&amp;F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Hoja17">
    <tabColor rgb="FFFF0000"/>
  </sheetPr>
  <dimension ref="A1:J21"/>
  <sheetViews>
    <sheetView view="pageBreakPreview" zoomScale="85" zoomScaleNormal="90" zoomScaleSheetLayoutView="85" workbookViewId="0">
      <selection activeCell="D27" sqref="D27"/>
    </sheetView>
  </sheetViews>
  <sheetFormatPr baseColWidth="10" defaultColWidth="11.42578125" defaultRowHeight="12.75" x14ac:dyDescent="0.2"/>
  <cols>
    <col min="1" max="1" width="14.5703125" style="17" customWidth="1"/>
    <col min="2" max="2" width="35.140625" style="17" customWidth="1"/>
    <col min="3" max="7" width="16.28515625" style="17" customWidth="1"/>
    <col min="8" max="8" width="17.28515625" style="17" customWidth="1"/>
    <col min="9" max="10" width="11.42578125" style="17"/>
    <col min="11" max="11" width="16" style="17" customWidth="1"/>
    <col min="12" max="16384" width="11.42578125" style="17"/>
  </cols>
  <sheetData>
    <row r="1" spans="1:10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10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10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10" ht="20.25" x14ac:dyDescent="0.3">
      <c r="A4" s="347" t="s">
        <v>491</v>
      </c>
      <c r="B4" s="347"/>
      <c r="C4" s="347"/>
      <c r="D4" s="347"/>
      <c r="E4" s="347"/>
      <c r="F4" s="347"/>
      <c r="G4" s="347"/>
      <c r="H4" s="347"/>
      <c r="I4" s="347"/>
    </row>
    <row r="5" spans="1:10" ht="20.25" x14ac:dyDescent="0.3">
      <c r="A5" s="347" t="s">
        <v>552</v>
      </c>
      <c r="B5" s="347"/>
      <c r="C5" s="347"/>
      <c r="D5" s="347"/>
      <c r="E5" s="347"/>
      <c r="F5" s="347"/>
      <c r="G5" s="347"/>
      <c r="H5" s="347"/>
      <c r="I5" s="347"/>
    </row>
    <row r="6" spans="1:10" ht="30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10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10" x14ac:dyDescent="0.2">
      <c r="A8" s="398"/>
      <c r="B8" s="401"/>
      <c r="C8" s="393"/>
      <c r="D8" s="394"/>
      <c r="E8" s="394"/>
      <c r="F8" s="92" t="s">
        <v>39</v>
      </c>
      <c r="G8" s="92" t="s">
        <v>38</v>
      </c>
      <c r="H8" s="393"/>
      <c r="I8" s="401"/>
    </row>
    <row r="9" spans="1:10" s="48" customFormat="1" ht="15.75" x14ac:dyDescent="0.2">
      <c r="A9" s="40" t="s">
        <v>533</v>
      </c>
      <c r="B9" s="41" t="s">
        <v>22</v>
      </c>
      <c r="C9" s="42">
        <v>794580.60000000021</v>
      </c>
      <c r="D9" s="44">
        <v>0</v>
      </c>
      <c r="E9" s="42">
        <v>0</v>
      </c>
      <c r="F9" s="45">
        <v>467693.30000000005</v>
      </c>
      <c r="G9" s="45">
        <v>264825.74000000005</v>
      </c>
      <c r="H9" s="46">
        <v>997448.16000000027</v>
      </c>
      <c r="I9" s="47">
        <f>+H9/H21</f>
        <v>0.16372702481861698</v>
      </c>
      <c r="J9" s="82"/>
    </row>
    <row r="10" spans="1:10" s="48" customFormat="1" ht="15.75" x14ac:dyDescent="0.2">
      <c r="A10" s="40" t="s">
        <v>534</v>
      </c>
      <c r="B10" s="49" t="s">
        <v>105</v>
      </c>
      <c r="C10" s="50">
        <v>403680.00000000006</v>
      </c>
      <c r="D10" s="51">
        <v>0</v>
      </c>
      <c r="E10" s="50">
        <v>0</v>
      </c>
      <c r="F10" s="50">
        <v>83847.040000000008</v>
      </c>
      <c r="G10" s="50">
        <v>278734.50000000006</v>
      </c>
      <c r="H10" s="99">
        <v>208792.54</v>
      </c>
      <c r="I10" s="52">
        <f>+H10/H21</f>
        <v>3.4272439159667281E-2</v>
      </c>
      <c r="J10" s="82"/>
    </row>
    <row r="11" spans="1:10" s="48" customFormat="1" ht="15.75" x14ac:dyDescent="0.2">
      <c r="A11" s="40" t="s">
        <v>535</v>
      </c>
      <c r="B11" s="41" t="s">
        <v>21</v>
      </c>
      <c r="C11" s="50">
        <v>3393820.8200000008</v>
      </c>
      <c r="D11" s="51">
        <v>1500000</v>
      </c>
      <c r="E11" s="50">
        <v>0</v>
      </c>
      <c r="F11" s="50">
        <v>0</v>
      </c>
      <c r="G11" s="50">
        <v>12516.099999999999</v>
      </c>
      <c r="H11" s="99">
        <v>4881304.7200000007</v>
      </c>
      <c r="I11" s="52">
        <f>+H11/H21</f>
        <v>0.80124615101668251</v>
      </c>
      <c r="J11" s="82"/>
    </row>
    <row r="12" spans="1:10" s="48" customFormat="1" ht="25.5" x14ac:dyDescent="0.2">
      <c r="A12" s="40">
        <v>4000</v>
      </c>
      <c r="B12" s="53" t="s">
        <v>106</v>
      </c>
      <c r="C12" s="54">
        <v>0</v>
      </c>
      <c r="D12" s="46">
        <v>0</v>
      </c>
      <c r="E12" s="54">
        <v>0</v>
      </c>
      <c r="F12" s="50">
        <v>0</v>
      </c>
      <c r="G12" s="50">
        <v>0</v>
      </c>
      <c r="H12" s="99">
        <f t="shared" ref="H12:H15" si="0">C12+D12-E12+F12-G12</f>
        <v>0</v>
      </c>
      <c r="I12" s="52">
        <f>+H12/H21</f>
        <v>0</v>
      </c>
    </row>
    <row r="13" spans="1:10" s="48" customFormat="1" ht="15" x14ac:dyDescent="0.2">
      <c r="A13" s="55" t="s">
        <v>37</v>
      </c>
      <c r="B13" s="56"/>
      <c r="C13" s="57">
        <f>SUM(C9:C12)</f>
        <v>4592081.4200000009</v>
      </c>
      <c r="D13" s="57">
        <f t="shared" ref="D13:F13" si="1">SUM(D9:D12)</f>
        <v>1500000</v>
      </c>
      <c r="E13" s="57">
        <f t="shared" si="1"/>
        <v>0</v>
      </c>
      <c r="F13" s="57">
        <f t="shared" si="1"/>
        <v>551540.34000000008</v>
      </c>
      <c r="G13" s="57">
        <f>SUM(G9:G12)</f>
        <v>556076.34000000008</v>
      </c>
      <c r="H13" s="57">
        <f>SUM(H9:H12)</f>
        <v>6087545.4200000009</v>
      </c>
      <c r="I13" s="58">
        <f>SUM(I9:I12)</f>
        <v>0.99924561499496678</v>
      </c>
    </row>
    <row r="14" spans="1:10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v>0</v>
      </c>
      <c r="I14" s="52">
        <f>+H14/H21</f>
        <v>0</v>
      </c>
    </row>
    <row r="15" spans="1:10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99">
        <f t="shared" si="0"/>
        <v>0</v>
      </c>
      <c r="I15" s="52">
        <f>+H15/H21</f>
        <v>0</v>
      </c>
    </row>
    <row r="16" spans="1:10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H16" si="2">SUM(D14:D15)</f>
        <v>0</v>
      </c>
      <c r="E16" s="57">
        <f t="shared" si="2"/>
        <v>0</v>
      </c>
      <c r="F16" s="57">
        <f t="shared" si="2"/>
        <v>0</v>
      </c>
      <c r="G16" s="57">
        <f t="shared" si="2"/>
        <v>0</v>
      </c>
      <c r="H16" s="61">
        <f t="shared" si="2"/>
        <v>0</v>
      </c>
      <c r="I16" s="58">
        <f>SUM(I14:I15)</f>
        <v>0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98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173">
        <v>59.819999999999993</v>
      </c>
      <c r="E18" s="42">
        <v>0</v>
      </c>
      <c r="F18" s="42">
        <v>444536.00000000006</v>
      </c>
      <c r="G18" s="42">
        <v>440000.00000000006</v>
      </c>
      <c r="H18" s="99">
        <v>4595.82</v>
      </c>
      <c r="I18" s="47">
        <f>+H18/H21</f>
        <v>7.5438500503313981E-4</v>
      </c>
    </row>
    <row r="19" spans="1:9" s="48" customFormat="1" ht="25.5" x14ac:dyDescent="0.2">
      <c r="A19" s="28">
        <v>8000</v>
      </c>
      <c r="B19" s="53" t="s">
        <v>107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f>+H19/H21</f>
        <v>0</v>
      </c>
    </row>
    <row r="20" spans="1:9" s="48" customFormat="1" ht="15" x14ac:dyDescent="0.2">
      <c r="A20" s="60" t="s">
        <v>7</v>
      </c>
      <c r="B20" s="56"/>
      <c r="C20" s="57">
        <f t="shared" ref="C20:I20" si="3">SUM(C18:C19)</f>
        <v>0</v>
      </c>
      <c r="D20" s="57">
        <f t="shared" si="3"/>
        <v>59.819999999999993</v>
      </c>
      <c r="E20" s="57">
        <f t="shared" si="3"/>
        <v>0</v>
      </c>
      <c r="F20" s="57">
        <f t="shared" si="3"/>
        <v>444536.00000000006</v>
      </c>
      <c r="G20" s="57">
        <f t="shared" si="3"/>
        <v>440000.00000000006</v>
      </c>
      <c r="H20" s="61">
        <f>SUM(H18:H19)</f>
        <v>4595.82</v>
      </c>
      <c r="I20" s="58">
        <f t="shared" si="3"/>
        <v>7.5438500503313981E-4</v>
      </c>
    </row>
    <row r="21" spans="1:9" s="48" customFormat="1" ht="18" x14ac:dyDescent="0.2">
      <c r="A21" s="402" t="s">
        <v>41</v>
      </c>
      <c r="B21" s="403"/>
      <c r="C21" s="57">
        <f>SUM(C20+C16+C13)</f>
        <v>4592081.4200000009</v>
      </c>
      <c r="D21" s="57">
        <f t="shared" ref="D21:H21" si="4">SUM(D20+D16+D13)</f>
        <v>1500059.82</v>
      </c>
      <c r="E21" s="57">
        <f t="shared" si="4"/>
        <v>0</v>
      </c>
      <c r="F21" s="57">
        <f t="shared" si="4"/>
        <v>996076.34000000008</v>
      </c>
      <c r="G21" s="57">
        <f t="shared" si="4"/>
        <v>996076.34000000008</v>
      </c>
      <c r="H21" s="57">
        <f t="shared" si="4"/>
        <v>6092141.2400000012</v>
      </c>
      <c r="I21" s="66">
        <f>I13+I16+I18+I19</f>
        <v>0.99999999999999989</v>
      </c>
    </row>
  </sheetData>
  <mergeCells count="15">
    <mergeCell ref="A21:B21"/>
    <mergeCell ref="A1:I1"/>
    <mergeCell ref="A3:I3"/>
    <mergeCell ref="A4:I4"/>
    <mergeCell ref="E7:E8"/>
    <mergeCell ref="C6:C8"/>
    <mergeCell ref="D6:G6"/>
    <mergeCell ref="H6:H8"/>
    <mergeCell ref="D7:D8"/>
    <mergeCell ref="F7:G7"/>
    <mergeCell ref="A6:A8"/>
    <mergeCell ref="B6:B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2.5AA</oddHeader>
    <oddFooter>&amp;F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FF0000"/>
  </sheetPr>
  <dimension ref="A1:J21"/>
  <sheetViews>
    <sheetView view="pageBreakPreview" zoomScale="85" zoomScaleNormal="90" zoomScaleSheetLayoutView="85" workbookViewId="0">
      <selection activeCell="K19" sqref="K19"/>
    </sheetView>
  </sheetViews>
  <sheetFormatPr baseColWidth="10" defaultColWidth="11.42578125" defaultRowHeight="12.75" x14ac:dyDescent="0.2"/>
  <cols>
    <col min="1" max="1" width="14.5703125" style="17" customWidth="1"/>
    <col min="2" max="2" width="35.140625" style="17" customWidth="1"/>
    <col min="3" max="7" width="16.28515625" style="17" customWidth="1"/>
    <col min="8" max="8" width="17.28515625" style="17" customWidth="1"/>
    <col min="9" max="10" width="11.42578125" style="17"/>
    <col min="11" max="11" width="16" style="17" customWidth="1"/>
    <col min="12" max="16384" width="11.42578125" style="17"/>
  </cols>
  <sheetData>
    <row r="1" spans="1:10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10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10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10" ht="20.25" x14ac:dyDescent="0.3">
      <c r="A4" s="347" t="s">
        <v>491</v>
      </c>
      <c r="B4" s="347"/>
      <c r="C4" s="347"/>
      <c r="D4" s="347"/>
      <c r="E4" s="347"/>
      <c r="F4" s="347"/>
      <c r="G4" s="347"/>
      <c r="H4" s="347"/>
      <c r="I4" s="347"/>
    </row>
    <row r="5" spans="1:10" ht="20.25" x14ac:dyDescent="0.3">
      <c r="A5" s="347" t="s">
        <v>502</v>
      </c>
      <c r="B5" s="347"/>
      <c r="C5" s="347"/>
      <c r="D5" s="347"/>
      <c r="E5" s="347"/>
      <c r="F5" s="347"/>
      <c r="G5" s="347"/>
      <c r="H5" s="347"/>
      <c r="I5" s="347"/>
    </row>
    <row r="6" spans="1:10" ht="30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10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10" x14ac:dyDescent="0.2">
      <c r="A8" s="398"/>
      <c r="B8" s="401"/>
      <c r="C8" s="393"/>
      <c r="D8" s="394"/>
      <c r="E8" s="394"/>
      <c r="F8" s="142" t="s">
        <v>39</v>
      </c>
      <c r="G8" s="142" t="s">
        <v>38</v>
      </c>
      <c r="H8" s="393"/>
      <c r="I8" s="401"/>
    </row>
    <row r="9" spans="1:10" s="48" customFormat="1" ht="15.75" x14ac:dyDescent="0.2">
      <c r="A9" s="40">
        <v>1000</v>
      </c>
      <c r="B9" s="41" t="s">
        <v>22</v>
      </c>
      <c r="C9" s="42">
        <v>0</v>
      </c>
      <c r="D9" s="44">
        <v>0</v>
      </c>
      <c r="E9" s="42">
        <v>0</v>
      </c>
      <c r="F9" s="45">
        <v>0</v>
      </c>
      <c r="G9" s="45">
        <v>0</v>
      </c>
      <c r="H9" s="99">
        <v>0</v>
      </c>
      <c r="I9" s="47">
        <f>+H9/H21</f>
        <v>0</v>
      </c>
      <c r="J9" s="82"/>
    </row>
    <row r="10" spans="1:10" s="48" customFormat="1" ht="15.75" x14ac:dyDescent="0.2">
      <c r="A10" s="40" t="s">
        <v>534</v>
      </c>
      <c r="B10" s="49" t="s">
        <v>105</v>
      </c>
      <c r="C10" s="50">
        <v>0</v>
      </c>
      <c r="D10" s="51">
        <v>124113.82999999999</v>
      </c>
      <c r="E10" s="50">
        <v>0</v>
      </c>
      <c r="F10" s="50">
        <v>26500.03</v>
      </c>
      <c r="G10" s="50">
        <v>22068.19</v>
      </c>
      <c r="H10" s="99">
        <v>128545.67</v>
      </c>
      <c r="I10" s="52">
        <f>+H10/H21</f>
        <v>0.69705296360246927</v>
      </c>
      <c r="J10" s="82"/>
    </row>
    <row r="11" spans="1:10" s="48" customFormat="1" ht="15.75" x14ac:dyDescent="0.2">
      <c r="A11" s="40" t="s">
        <v>535</v>
      </c>
      <c r="B11" s="41" t="s">
        <v>21</v>
      </c>
      <c r="C11" s="50">
        <v>0</v>
      </c>
      <c r="D11" s="51">
        <v>60000.000000000007</v>
      </c>
      <c r="E11" s="50">
        <v>0</v>
      </c>
      <c r="F11" s="50">
        <v>3568.16</v>
      </c>
      <c r="G11" s="50">
        <v>8000</v>
      </c>
      <c r="H11" s="99">
        <v>55568.160000000003</v>
      </c>
      <c r="I11" s="52">
        <f>+H11/H21</f>
        <v>0.3013244289748242</v>
      </c>
      <c r="J11" s="82"/>
    </row>
    <row r="12" spans="1:10" s="48" customFormat="1" ht="25.5" x14ac:dyDescent="0.2">
      <c r="A12" s="40">
        <v>4000</v>
      </c>
      <c r="B12" s="53" t="s">
        <v>106</v>
      </c>
      <c r="C12" s="54">
        <v>0</v>
      </c>
      <c r="D12" s="99">
        <v>0</v>
      </c>
      <c r="E12" s="54">
        <v>0</v>
      </c>
      <c r="F12" s="50">
        <v>0</v>
      </c>
      <c r="G12" s="50">
        <v>0</v>
      </c>
      <c r="H12" s="99">
        <v>0</v>
      </c>
      <c r="I12" s="52">
        <f>+H12/H21</f>
        <v>0</v>
      </c>
    </row>
    <row r="13" spans="1:10" s="48" customFormat="1" ht="15" x14ac:dyDescent="0.2">
      <c r="A13" s="55" t="s">
        <v>37</v>
      </c>
      <c r="B13" s="56"/>
      <c r="C13" s="57">
        <f>SUM(C9:C12)</f>
        <v>0</v>
      </c>
      <c r="D13" s="57">
        <f t="shared" ref="D13:H13" si="0">SUM(D9:D12)</f>
        <v>184113.83</v>
      </c>
      <c r="E13" s="57">
        <f t="shared" si="0"/>
        <v>0</v>
      </c>
      <c r="F13" s="57">
        <f t="shared" si="0"/>
        <v>30068.19</v>
      </c>
      <c r="G13" s="57">
        <f t="shared" si="0"/>
        <v>30068.19</v>
      </c>
      <c r="H13" s="57">
        <f t="shared" si="0"/>
        <v>184113.83000000002</v>
      </c>
      <c r="I13" s="58">
        <f>SUM(I9:I11)</f>
        <v>0.99837739257729341</v>
      </c>
    </row>
    <row r="14" spans="1:10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v>0</v>
      </c>
      <c r="I14" s="52">
        <f>+H14/H21</f>
        <v>0</v>
      </c>
    </row>
    <row r="15" spans="1:10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99">
        <v>0</v>
      </c>
      <c r="I15" s="52">
        <f>+H15/H21</f>
        <v>0</v>
      </c>
    </row>
    <row r="16" spans="1:10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H16" si="1">SUM(D14:D15)</f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100">
        <f t="shared" si="1"/>
        <v>0</v>
      </c>
      <c r="I16" s="58">
        <f>SUM(I14:I15)</f>
        <v>0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98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173">
        <v>299.22999999999996</v>
      </c>
      <c r="E18" s="42">
        <v>0</v>
      </c>
      <c r="F18" s="42">
        <v>0</v>
      </c>
      <c r="G18" s="42">
        <v>0</v>
      </c>
      <c r="H18" s="99">
        <v>299.22999999999996</v>
      </c>
      <c r="I18" s="47">
        <f>+H18/H21</f>
        <v>1.6226074227063958E-3</v>
      </c>
    </row>
    <row r="19" spans="1:9" s="48" customFormat="1" ht="25.5" x14ac:dyDescent="0.2">
      <c r="A19" s="28">
        <v>8000</v>
      </c>
      <c r="B19" s="53" t="s">
        <v>107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f>+H19/H21</f>
        <v>0</v>
      </c>
    </row>
    <row r="20" spans="1:9" s="48" customFormat="1" ht="15" x14ac:dyDescent="0.2">
      <c r="A20" s="60" t="s">
        <v>7</v>
      </c>
      <c r="B20" s="56"/>
      <c r="C20" s="57">
        <f t="shared" ref="C20:I20" si="2">SUM(C18:C19)</f>
        <v>0</v>
      </c>
      <c r="D20" s="57">
        <f t="shared" si="2"/>
        <v>299.22999999999996</v>
      </c>
      <c r="E20" s="57">
        <f t="shared" si="2"/>
        <v>0</v>
      </c>
      <c r="F20" s="57">
        <f t="shared" si="2"/>
        <v>0</v>
      </c>
      <c r="G20" s="57">
        <f t="shared" si="2"/>
        <v>0</v>
      </c>
      <c r="H20" s="100">
        <f t="shared" si="2"/>
        <v>299.22999999999996</v>
      </c>
      <c r="I20" s="58">
        <f t="shared" si="2"/>
        <v>1.6226074227063958E-3</v>
      </c>
    </row>
    <row r="21" spans="1:9" s="48" customFormat="1" ht="18" x14ac:dyDescent="0.2">
      <c r="A21" s="402" t="s">
        <v>41</v>
      </c>
      <c r="B21" s="403"/>
      <c r="C21" s="57">
        <f t="shared" ref="C21:H21" si="3">SUM(C20+C16+C13)</f>
        <v>0</v>
      </c>
      <c r="D21" s="57">
        <f t="shared" si="3"/>
        <v>184413.06</v>
      </c>
      <c r="E21" s="57">
        <f t="shared" si="3"/>
        <v>0</v>
      </c>
      <c r="F21" s="57">
        <f t="shared" si="3"/>
        <v>30068.19</v>
      </c>
      <c r="G21" s="57">
        <f t="shared" si="3"/>
        <v>30068.19</v>
      </c>
      <c r="H21" s="57">
        <f t="shared" si="3"/>
        <v>184413.06000000003</v>
      </c>
      <c r="I21" s="66">
        <f>I13+I16+I18+I19</f>
        <v>0.99999999999999978</v>
      </c>
    </row>
  </sheetData>
  <mergeCells count="15">
    <mergeCell ref="I6:I8"/>
    <mergeCell ref="D7:D8"/>
    <mergeCell ref="E7:E8"/>
    <mergeCell ref="F7:G7"/>
    <mergeCell ref="A21:B21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2.5AB</oddHeader>
    <oddFooter>&amp;F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1B12C-1663-4031-AB58-7009CBD7771C}">
  <sheetPr>
    <tabColor rgb="FFFF0000"/>
  </sheetPr>
  <dimension ref="A1:J21"/>
  <sheetViews>
    <sheetView view="pageBreakPreview" zoomScale="85" zoomScaleNormal="90" zoomScaleSheetLayoutView="85" workbookViewId="0">
      <selection activeCell="J26" sqref="J26"/>
    </sheetView>
  </sheetViews>
  <sheetFormatPr baseColWidth="10" defaultColWidth="11.42578125" defaultRowHeight="12.75" x14ac:dyDescent="0.2"/>
  <cols>
    <col min="1" max="1" width="14.5703125" style="17" customWidth="1"/>
    <col min="2" max="2" width="35.140625" style="17" customWidth="1"/>
    <col min="3" max="7" width="16.28515625" style="17" customWidth="1"/>
    <col min="8" max="8" width="17.28515625" style="17" customWidth="1"/>
    <col min="9" max="10" width="11.42578125" style="17"/>
    <col min="11" max="11" width="16" style="17" customWidth="1"/>
    <col min="12" max="16384" width="11.42578125" style="17"/>
  </cols>
  <sheetData>
    <row r="1" spans="1:10" ht="20.25" x14ac:dyDescent="0.3">
      <c r="A1" s="341"/>
      <c r="B1" s="341"/>
      <c r="C1" s="341"/>
      <c r="D1" s="341"/>
      <c r="E1" s="341"/>
      <c r="F1" s="341"/>
      <c r="G1" s="341"/>
      <c r="H1" s="341"/>
      <c r="I1" s="341"/>
    </row>
    <row r="2" spans="1:10" ht="18" x14ac:dyDescent="0.25">
      <c r="A2" s="392" t="s">
        <v>1401</v>
      </c>
      <c r="B2" s="392"/>
      <c r="C2" s="392"/>
      <c r="D2" s="392"/>
      <c r="E2" s="392"/>
      <c r="F2" s="392"/>
      <c r="G2" s="392"/>
      <c r="H2" s="392"/>
      <c r="I2" s="392"/>
    </row>
    <row r="3" spans="1:10" ht="20.25" x14ac:dyDescent="0.3">
      <c r="A3" s="341" t="s">
        <v>112</v>
      </c>
      <c r="B3" s="341"/>
      <c r="C3" s="341"/>
      <c r="D3" s="341"/>
      <c r="E3" s="341"/>
      <c r="F3" s="341"/>
      <c r="G3" s="341"/>
      <c r="H3" s="341"/>
      <c r="I3" s="341"/>
    </row>
    <row r="4" spans="1:10" ht="20.25" x14ac:dyDescent="0.3">
      <c r="A4" s="347" t="s">
        <v>491</v>
      </c>
      <c r="B4" s="347"/>
      <c r="C4" s="347"/>
      <c r="D4" s="347"/>
      <c r="E4" s="347"/>
      <c r="F4" s="347"/>
      <c r="G4" s="347"/>
      <c r="H4" s="347"/>
      <c r="I4" s="347"/>
    </row>
    <row r="5" spans="1:10" ht="20.25" x14ac:dyDescent="0.3">
      <c r="A5" s="347" t="s">
        <v>502</v>
      </c>
      <c r="B5" s="347"/>
      <c r="C5" s="347"/>
      <c r="D5" s="347"/>
      <c r="E5" s="347"/>
      <c r="F5" s="347"/>
      <c r="G5" s="347"/>
      <c r="H5" s="347"/>
      <c r="I5" s="347"/>
    </row>
    <row r="6" spans="1:10" ht="30" customHeight="1" x14ac:dyDescent="0.2">
      <c r="A6" s="396" t="s">
        <v>25</v>
      </c>
      <c r="B6" s="399" t="s">
        <v>4</v>
      </c>
      <c r="C6" s="393" t="s">
        <v>92</v>
      </c>
      <c r="D6" s="394" t="s">
        <v>95</v>
      </c>
      <c r="E6" s="394"/>
      <c r="F6" s="394"/>
      <c r="G6" s="394"/>
      <c r="H6" s="393" t="s">
        <v>111</v>
      </c>
      <c r="I6" s="399" t="s">
        <v>2</v>
      </c>
    </row>
    <row r="7" spans="1:10" ht="30" customHeight="1" x14ac:dyDescent="0.2">
      <c r="A7" s="397"/>
      <c r="B7" s="400"/>
      <c r="C7" s="393"/>
      <c r="D7" s="394" t="s">
        <v>40</v>
      </c>
      <c r="E7" s="394" t="s">
        <v>110</v>
      </c>
      <c r="F7" s="394" t="s">
        <v>101</v>
      </c>
      <c r="G7" s="394"/>
      <c r="H7" s="393"/>
      <c r="I7" s="400"/>
    </row>
    <row r="8" spans="1:10" x14ac:dyDescent="0.2">
      <c r="A8" s="398"/>
      <c r="B8" s="401"/>
      <c r="C8" s="393"/>
      <c r="D8" s="394"/>
      <c r="E8" s="394"/>
      <c r="F8" s="142" t="s">
        <v>39</v>
      </c>
      <c r="G8" s="142" t="s">
        <v>38</v>
      </c>
      <c r="H8" s="393"/>
      <c r="I8" s="401"/>
    </row>
    <row r="9" spans="1:10" s="48" customFormat="1" ht="15.75" x14ac:dyDescent="0.2">
      <c r="A9" s="40">
        <v>1000</v>
      </c>
      <c r="B9" s="41" t="s">
        <v>22</v>
      </c>
      <c r="C9" s="42">
        <v>0</v>
      </c>
      <c r="D9" s="44">
        <v>0</v>
      </c>
      <c r="E9" s="42">
        <v>0</v>
      </c>
      <c r="F9" s="45">
        <v>0</v>
      </c>
      <c r="G9" s="45">
        <v>0</v>
      </c>
      <c r="H9" s="99">
        <v>0</v>
      </c>
      <c r="I9" s="47">
        <f>+H9/H21</f>
        <v>0</v>
      </c>
      <c r="J9" s="82"/>
    </row>
    <row r="10" spans="1:10" s="48" customFormat="1" ht="15.75" x14ac:dyDescent="0.2">
      <c r="A10" s="40" t="s">
        <v>534</v>
      </c>
      <c r="B10" s="49" t="s">
        <v>105</v>
      </c>
      <c r="C10" s="50">
        <v>0</v>
      </c>
      <c r="D10" s="51">
        <v>0</v>
      </c>
      <c r="E10" s="50">
        <v>0</v>
      </c>
      <c r="F10" s="50">
        <v>1868550</v>
      </c>
      <c r="G10" s="50">
        <v>17850</v>
      </c>
      <c r="H10" s="99">
        <v>1850700</v>
      </c>
      <c r="I10" s="52">
        <f>+H10/H21</f>
        <v>1</v>
      </c>
      <c r="J10" s="82"/>
    </row>
    <row r="11" spans="1:10" s="48" customFormat="1" ht="15.75" x14ac:dyDescent="0.2">
      <c r="A11" s="40" t="s">
        <v>535</v>
      </c>
      <c r="B11" s="41" t="s">
        <v>21</v>
      </c>
      <c r="C11" s="50">
        <v>0</v>
      </c>
      <c r="D11" s="51">
        <v>0</v>
      </c>
      <c r="E11" s="50">
        <v>0</v>
      </c>
      <c r="F11" s="50">
        <v>0</v>
      </c>
      <c r="G11" s="50">
        <v>0</v>
      </c>
      <c r="H11" s="99">
        <v>0</v>
      </c>
      <c r="I11" s="52">
        <f>+H11/H21</f>
        <v>0</v>
      </c>
      <c r="J11" s="82"/>
    </row>
    <row r="12" spans="1:10" s="48" customFormat="1" ht="25.5" x14ac:dyDescent="0.2">
      <c r="A12" s="40">
        <v>4000</v>
      </c>
      <c r="B12" s="53" t="s">
        <v>106</v>
      </c>
      <c r="C12" s="54">
        <v>0</v>
      </c>
      <c r="D12" s="99">
        <v>0</v>
      </c>
      <c r="E12" s="54">
        <v>0</v>
      </c>
      <c r="F12" s="50">
        <v>0</v>
      </c>
      <c r="G12" s="50">
        <v>0</v>
      </c>
      <c r="H12" s="99">
        <v>0</v>
      </c>
      <c r="I12" s="52">
        <f>+H12/H21</f>
        <v>0</v>
      </c>
    </row>
    <row r="13" spans="1:10" s="48" customFormat="1" ht="15" x14ac:dyDescent="0.2">
      <c r="A13" s="55" t="s">
        <v>37</v>
      </c>
      <c r="B13" s="56"/>
      <c r="C13" s="57">
        <f>SUM(C9:C12)</f>
        <v>0</v>
      </c>
      <c r="D13" s="57">
        <f t="shared" ref="D13:H13" si="0">SUM(D9:D12)</f>
        <v>0</v>
      </c>
      <c r="E13" s="57">
        <f t="shared" si="0"/>
        <v>0</v>
      </c>
      <c r="F13" s="57">
        <f t="shared" si="0"/>
        <v>1868550</v>
      </c>
      <c r="G13" s="57">
        <f t="shared" si="0"/>
        <v>17850</v>
      </c>
      <c r="H13" s="57">
        <f t="shared" si="0"/>
        <v>1850700</v>
      </c>
      <c r="I13" s="58">
        <f>SUM(I9:I11)</f>
        <v>1</v>
      </c>
    </row>
    <row r="14" spans="1:10" s="48" customFormat="1" ht="25.5" x14ac:dyDescent="0.2">
      <c r="A14" s="28">
        <v>5000</v>
      </c>
      <c r="B14" s="53" t="s">
        <v>100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99">
        <v>0</v>
      </c>
      <c r="I14" s="52">
        <f>+H14/H21</f>
        <v>0</v>
      </c>
    </row>
    <row r="15" spans="1:10" s="48" customFormat="1" ht="18" customHeight="1" x14ac:dyDescent="0.2">
      <c r="A15" s="28">
        <v>6000</v>
      </c>
      <c r="B15" s="59" t="s">
        <v>36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99">
        <v>0</v>
      </c>
      <c r="I15" s="52">
        <f>+H15/H21</f>
        <v>0</v>
      </c>
    </row>
    <row r="16" spans="1:10" s="48" customFormat="1" ht="15" x14ac:dyDescent="0.2">
      <c r="A16" s="60" t="s">
        <v>91</v>
      </c>
      <c r="B16" s="56"/>
      <c r="C16" s="57">
        <f>SUM(C14:C15)</f>
        <v>0</v>
      </c>
      <c r="D16" s="57">
        <f t="shared" ref="D16:H16" si="1">SUM(D14:D15)</f>
        <v>0</v>
      </c>
      <c r="E16" s="57">
        <f t="shared" si="1"/>
        <v>0</v>
      </c>
      <c r="F16" s="57">
        <f t="shared" si="1"/>
        <v>0</v>
      </c>
      <c r="G16" s="57">
        <f t="shared" si="1"/>
        <v>0</v>
      </c>
      <c r="H16" s="100">
        <f t="shared" si="1"/>
        <v>0</v>
      </c>
      <c r="I16" s="58">
        <f>SUM(I14:I15)</f>
        <v>0</v>
      </c>
    </row>
    <row r="17" spans="1:9" s="48" customFormat="1" ht="15" x14ac:dyDescent="0.2">
      <c r="A17" s="62"/>
      <c r="B17" s="63"/>
      <c r="C17" s="44"/>
      <c r="D17" s="44"/>
      <c r="E17" s="44"/>
      <c r="F17" s="44"/>
      <c r="G17" s="44"/>
      <c r="H17" s="98"/>
      <c r="I17" s="52"/>
    </row>
    <row r="18" spans="1:9" s="48" customFormat="1" ht="25.5" x14ac:dyDescent="0.2">
      <c r="A18" s="39" t="s">
        <v>537</v>
      </c>
      <c r="B18" s="64" t="s">
        <v>538</v>
      </c>
      <c r="C18" s="42">
        <v>0</v>
      </c>
      <c r="D18" s="173">
        <v>1850700</v>
      </c>
      <c r="E18" s="42">
        <v>0</v>
      </c>
      <c r="F18" s="42">
        <v>0</v>
      </c>
      <c r="G18" s="42">
        <v>1850700</v>
      </c>
      <c r="H18" s="99">
        <v>0</v>
      </c>
      <c r="I18" s="47">
        <f>+H18/H21</f>
        <v>0</v>
      </c>
    </row>
    <row r="19" spans="1:9" s="48" customFormat="1" ht="25.5" x14ac:dyDescent="0.2">
      <c r="A19" s="28">
        <v>8000</v>
      </c>
      <c r="B19" s="53" t="s">
        <v>107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99">
        <f>C19+D19-E19+F19-G19</f>
        <v>0</v>
      </c>
      <c r="I19" s="52">
        <f>+H19/H21</f>
        <v>0</v>
      </c>
    </row>
    <row r="20" spans="1:9" s="48" customFormat="1" ht="15" x14ac:dyDescent="0.2">
      <c r="A20" s="60" t="s">
        <v>7</v>
      </c>
      <c r="B20" s="56"/>
      <c r="C20" s="57">
        <f t="shared" ref="C20:I20" si="2">SUM(C18:C19)</f>
        <v>0</v>
      </c>
      <c r="D20" s="57">
        <f t="shared" si="2"/>
        <v>1850700</v>
      </c>
      <c r="E20" s="57">
        <f t="shared" si="2"/>
        <v>0</v>
      </c>
      <c r="F20" s="57">
        <f t="shared" si="2"/>
        <v>0</v>
      </c>
      <c r="G20" s="57">
        <f t="shared" si="2"/>
        <v>1850700</v>
      </c>
      <c r="H20" s="100">
        <f t="shared" si="2"/>
        <v>0</v>
      </c>
      <c r="I20" s="58">
        <f t="shared" si="2"/>
        <v>0</v>
      </c>
    </row>
    <row r="21" spans="1:9" s="48" customFormat="1" ht="18" x14ac:dyDescent="0.2">
      <c r="A21" s="402" t="s">
        <v>41</v>
      </c>
      <c r="B21" s="403"/>
      <c r="C21" s="57">
        <f t="shared" ref="C21:H21" si="3">SUM(C20+C16+C13)</f>
        <v>0</v>
      </c>
      <c r="D21" s="57">
        <f t="shared" si="3"/>
        <v>1850700</v>
      </c>
      <c r="E21" s="57">
        <f t="shared" si="3"/>
        <v>0</v>
      </c>
      <c r="F21" s="57">
        <f t="shared" si="3"/>
        <v>1868550</v>
      </c>
      <c r="G21" s="57">
        <f t="shared" si="3"/>
        <v>1868550</v>
      </c>
      <c r="H21" s="57">
        <f t="shared" si="3"/>
        <v>1850700</v>
      </c>
      <c r="I21" s="66">
        <f>I13+I16+I18+I19</f>
        <v>1</v>
      </c>
    </row>
  </sheetData>
  <mergeCells count="15">
    <mergeCell ref="I6:I8"/>
    <mergeCell ref="D7:D8"/>
    <mergeCell ref="E7:E8"/>
    <mergeCell ref="F7:G7"/>
    <mergeCell ref="A21:B21"/>
    <mergeCell ref="A1:I1"/>
    <mergeCell ref="A2:I2"/>
    <mergeCell ref="A3:I3"/>
    <mergeCell ref="A4:I4"/>
    <mergeCell ref="A5:I5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2.5AC</oddHeader>
    <oddFooter>&amp;F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7124-DABB-4F54-9E21-235A1C4E324E}">
  <sheetPr>
    <tabColor rgb="FFFF0000"/>
    <pageSetUpPr fitToPage="1"/>
  </sheetPr>
  <dimension ref="B2:Z481"/>
  <sheetViews>
    <sheetView view="pageBreakPreview" zoomScale="25" zoomScaleNormal="82" zoomScaleSheetLayoutView="25" workbookViewId="0">
      <pane ySplit="10" topLeftCell="A392" activePane="bottomLeft" state="frozen"/>
      <selection activeCell="F1" sqref="F1"/>
      <selection pane="bottomLeft" activeCell="AI471" sqref="AI471"/>
    </sheetView>
  </sheetViews>
  <sheetFormatPr baseColWidth="10" defaultRowHeight="15" x14ac:dyDescent="0.25"/>
  <cols>
    <col min="1" max="1" width="6.28515625" style="192" customWidth="1"/>
    <col min="2" max="2" width="8.85546875" style="192" customWidth="1"/>
    <col min="3" max="3" width="5.7109375" style="192" customWidth="1"/>
    <col min="4" max="4" width="10.7109375" style="192" customWidth="1"/>
    <col min="5" max="5" width="12.7109375" style="192" customWidth="1"/>
    <col min="6" max="6" width="30.7109375" style="204" customWidth="1"/>
    <col min="7" max="7" width="10.7109375" style="192" customWidth="1"/>
    <col min="8" max="8" width="17.7109375" style="204" customWidth="1"/>
    <col min="9" max="10" width="10.7109375" style="192" customWidth="1"/>
    <col min="11" max="11" width="13.42578125" style="192" customWidth="1"/>
    <col min="12" max="12" width="12.42578125" style="192" customWidth="1"/>
    <col min="13" max="13" width="12.28515625" style="192" customWidth="1"/>
    <col min="14" max="14" width="12.5703125" style="192" customWidth="1"/>
    <col min="15" max="15" width="8.7109375" style="192" customWidth="1"/>
    <col min="16" max="16" width="19.42578125" style="204" customWidth="1"/>
    <col min="17" max="17" width="14.85546875" style="205" bestFit="1" customWidth="1"/>
    <col min="18" max="18" width="18.140625" style="192" customWidth="1"/>
    <col min="19" max="19" width="17.5703125" style="205" customWidth="1"/>
    <col min="20" max="20" width="17.85546875" style="205" customWidth="1"/>
    <col min="21" max="21" width="18.7109375" style="205" customWidth="1"/>
    <col min="22" max="22" width="20.28515625" style="205" customWidth="1"/>
    <col min="23" max="23" width="17.85546875" style="205" customWidth="1"/>
    <col min="24" max="24" width="18.28515625" style="205" customWidth="1"/>
    <col min="25" max="25" width="15.5703125" style="192" customWidth="1"/>
    <col min="26" max="26" width="10.85546875" style="192" customWidth="1"/>
    <col min="27" max="27" width="5.28515625" style="192" customWidth="1"/>
    <col min="28" max="16384" width="11.42578125" style="192"/>
  </cols>
  <sheetData>
    <row r="2" spans="2:26" s="191" customFormat="1" ht="18.75" x14ac:dyDescent="0.3">
      <c r="B2" s="195" t="s">
        <v>1476</v>
      </c>
      <c r="C2" s="196"/>
      <c r="D2" s="196"/>
      <c r="E2" s="196"/>
      <c r="F2" s="197"/>
      <c r="G2" s="196"/>
      <c r="H2" s="197"/>
      <c r="I2" s="196"/>
      <c r="J2" s="196"/>
      <c r="K2" s="196"/>
      <c r="L2" s="196"/>
      <c r="M2" s="196"/>
      <c r="N2" s="196"/>
      <c r="O2" s="196"/>
      <c r="P2" s="197"/>
      <c r="Q2" s="198"/>
      <c r="R2" s="196"/>
      <c r="S2" s="198"/>
      <c r="T2" s="198"/>
      <c r="U2" s="198"/>
      <c r="V2" s="198"/>
      <c r="W2" s="198"/>
      <c r="X2" s="198"/>
      <c r="Y2" s="196"/>
      <c r="Z2" s="196"/>
    </row>
    <row r="3" spans="2:26" s="191" customFormat="1" ht="15.75" x14ac:dyDescent="0.25">
      <c r="B3" s="199" t="s">
        <v>114</v>
      </c>
      <c r="C3" s="196"/>
      <c r="D3" s="196"/>
      <c r="E3" s="196"/>
      <c r="F3" s="197"/>
      <c r="G3" s="196"/>
      <c r="H3" s="197"/>
      <c r="I3" s="196"/>
      <c r="J3" s="196"/>
      <c r="K3" s="196"/>
      <c r="L3" s="196"/>
      <c r="M3" s="196"/>
      <c r="N3" s="196"/>
      <c r="O3" s="196"/>
      <c r="P3" s="197"/>
      <c r="Q3" s="198"/>
      <c r="R3" s="196"/>
      <c r="S3" s="198"/>
      <c r="T3" s="198"/>
      <c r="U3" s="198"/>
      <c r="V3" s="198"/>
      <c r="W3" s="198"/>
      <c r="X3" s="198"/>
      <c r="Y3" s="196"/>
      <c r="Z3" s="196"/>
    </row>
    <row r="4" spans="2:26" s="191" customFormat="1" x14ac:dyDescent="0.25">
      <c r="B4" s="196" t="s">
        <v>319</v>
      </c>
      <c r="C4" s="196"/>
      <c r="D4" s="196"/>
      <c r="E4" s="196"/>
      <c r="F4" s="197"/>
      <c r="G4" s="196"/>
      <c r="H4" s="197"/>
      <c r="I4" s="196"/>
      <c r="J4" s="196"/>
      <c r="K4" s="196"/>
      <c r="L4" s="196"/>
      <c r="M4" s="196"/>
      <c r="N4" s="196"/>
      <c r="O4" s="196"/>
      <c r="P4" s="197"/>
      <c r="Q4" s="198"/>
      <c r="R4" s="196"/>
      <c r="S4" s="198"/>
      <c r="T4" s="198"/>
      <c r="U4" s="198"/>
      <c r="V4" s="198"/>
      <c r="W4" s="198"/>
      <c r="X4" s="198"/>
      <c r="Y4" s="196"/>
      <c r="Z4" s="196"/>
    </row>
    <row r="5" spans="2:26" x14ac:dyDescent="0.25">
      <c r="B5" s="200" t="s">
        <v>849</v>
      </c>
      <c r="C5" s="201"/>
      <c r="D5" s="201"/>
      <c r="E5" s="201"/>
      <c r="F5" s="202"/>
      <c r="G5" s="201"/>
      <c r="H5" s="202"/>
      <c r="I5" s="201"/>
      <c r="J5" s="201"/>
      <c r="K5" s="201"/>
      <c r="L5" s="201"/>
      <c r="M5" s="201"/>
      <c r="N5" s="201"/>
      <c r="O5" s="201"/>
      <c r="P5" s="202"/>
      <c r="Q5" s="203"/>
      <c r="R5" s="201"/>
      <c r="S5" s="203"/>
      <c r="T5" s="203"/>
      <c r="U5" s="203"/>
      <c r="V5" s="203"/>
      <c r="W5" s="203"/>
      <c r="X5" s="203"/>
      <c r="Y5" s="201"/>
      <c r="Z5" s="201"/>
    </row>
    <row r="6" spans="2:26" x14ac:dyDescent="0.25">
      <c r="B6" s="201"/>
      <c r="C6" s="201"/>
      <c r="D6" s="201"/>
      <c r="E6" s="201"/>
      <c r="F6" s="202"/>
      <c r="G6" s="201"/>
      <c r="H6" s="202"/>
      <c r="I6" s="201"/>
      <c r="J6" s="201"/>
      <c r="K6" s="201"/>
      <c r="L6" s="201"/>
      <c r="M6" s="201"/>
      <c r="N6" s="201"/>
      <c r="O6" s="201"/>
      <c r="P6" s="202"/>
      <c r="Q6" s="203"/>
      <c r="R6" s="201"/>
      <c r="S6" s="203"/>
      <c r="T6" s="203"/>
      <c r="U6" s="203"/>
      <c r="V6" s="203"/>
      <c r="W6" s="203"/>
      <c r="X6" s="203"/>
      <c r="Y6" s="201"/>
      <c r="Z6" s="201"/>
    </row>
    <row r="8" spans="2:26" s="191" customFormat="1" x14ac:dyDescent="0.25">
      <c r="B8" s="420" t="s">
        <v>71</v>
      </c>
      <c r="C8" s="420" t="s">
        <v>320</v>
      </c>
      <c r="D8" s="421" t="s">
        <v>321</v>
      </c>
      <c r="E8" s="421" t="s">
        <v>322</v>
      </c>
      <c r="F8" s="421" t="s">
        <v>43</v>
      </c>
      <c r="G8" s="420" t="s">
        <v>70</v>
      </c>
      <c r="H8" s="420"/>
      <c r="I8" s="420" t="s">
        <v>69</v>
      </c>
      <c r="J8" s="420"/>
      <c r="K8" s="421" t="s">
        <v>323</v>
      </c>
      <c r="L8" s="420" t="s">
        <v>68</v>
      </c>
      <c r="M8" s="420"/>
      <c r="N8" s="420"/>
      <c r="O8" s="420"/>
      <c r="P8" s="421" t="s">
        <v>324</v>
      </c>
      <c r="Q8" s="422" t="s">
        <v>325</v>
      </c>
      <c r="R8" s="421" t="s">
        <v>326</v>
      </c>
      <c r="S8" s="422" t="s">
        <v>327</v>
      </c>
      <c r="T8" s="422" t="s">
        <v>328</v>
      </c>
      <c r="U8" s="422" t="s">
        <v>329</v>
      </c>
      <c r="V8" s="422" t="s">
        <v>97</v>
      </c>
      <c r="W8" s="422" t="s">
        <v>330</v>
      </c>
      <c r="X8" s="422" t="s">
        <v>331</v>
      </c>
      <c r="Y8" s="420" t="s">
        <v>67</v>
      </c>
      <c r="Z8" s="420"/>
    </row>
    <row r="9" spans="2:26" s="191" customFormat="1" x14ac:dyDescent="0.25">
      <c r="B9" s="420"/>
      <c r="C9" s="420"/>
      <c r="D9" s="421"/>
      <c r="E9" s="421"/>
      <c r="F9" s="421"/>
      <c r="G9" s="420" t="s">
        <v>66</v>
      </c>
      <c r="H9" s="421" t="s">
        <v>43</v>
      </c>
      <c r="I9" s="421" t="s">
        <v>65</v>
      </c>
      <c r="J9" s="421" t="s">
        <v>64</v>
      </c>
      <c r="K9" s="421"/>
      <c r="L9" s="420" t="s">
        <v>47</v>
      </c>
      <c r="M9" s="420"/>
      <c r="N9" s="420" t="s">
        <v>46</v>
      </c>
      <c r="O9" s="420"/>
      <c r="P9" s="421"/>
      <c r="Q9" s="422"/>
      <c r="R9" s="421"/>
      <c r="S9" s="422"/>
      <c r="T9" s="422"/>
      <c r="U9" s="422"/>
      <c r="V9" s="422"/>
      <c r="W9" s="422"/>
      <c r="X9" s="422"/>
      <c r="Y9" s="421" t="s">
        <v>332</v>
      </c>
      <c r="Z9" s="420" t="s">
        <v>50</v>
      </c>
    </row>
    <row r="10" spans="2:26" s="191" customFormat="1" x14ac:dyDescent="0.25">
      <c r="B10" s="420"/>
      <c r="C10" s="420"/>
      <c r="D10" s="421"/>
      <c r="E10" s="421"/>
      <c r="F10" s="421"/>
      <c r="G10" s="420"/>
      <c r="H10" s="421"/>
      <c r="I10" s="421"/>
      <c r="J10" s="421"/>
      <c r="K10" s="421"/>
      <c r="L10" s="139" t="s">
        <v>49</v>
      </c>
      <c r="M10" s="139" t="s">
        <v>63</v>
      </c>
      <c r="N10" s="139" t="s">
        <v>49</v>
      </c>
      <c r="O10" s="139" t="s">
        <v>63</v>
      </c>
      <c r="P10" s="421"/>
      <c r="Q10" s="422"/>
      <c r="R10" s="421"/>
      <c r="S10" s="422"/>
      <c r="T10" s="422"/>
      <c r="U10" s="422"/>
      <c r="V10" s="422"/>
      <c r="W10" s="422"/>
      <c r="X10" s="422"/>
      <c r="Y10" s="421"/>
      <c r="Z10" s="420"/>
    </row>
    <row r="11" spans="2:26" s="193" customFormat="1" ht="15" customHeight="1" x14ac:dyDescent="0.2">
      <c r="B11" s="454" t="s">
        <v>994</v>
      </c>
      <c r="C11" s="455"/>
      <c r="D11" s="455"/>
      <c r="E11" s="455"/>
      <c r="F11" s="455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55"/>
      <c r="X11" s="455"/>
      <c r="Y11" s="455"/>
      <c r="Z11" s="456"/>
    </row>
    <row r="12" spans="2:26" s="193" customFormat="1" ht="135" x14ac:dyDescent="0.2">
      <c r="B12" s="304">
        <v>1</v>
      </c>
      <c r="C12" s="305" t="s">
        <v>279</v>
      </c>
      <c r="D12" s="305" t="s">
        <v>118</v>
      </c>
      <c r="E12" s="305" t="s">
        <v>1198</v>
      </c>
      <c r="F12" s="305" t="s">
        <v>1199</v>
      </c>
      <c r="G12" s="305" t="s">
        <v>399</v>
      </c>
      <c r="H12" s="305" t="s">
        <v>363</v>
      </c>
      <c r="I12" s="304">
        <v>1</v>
      </c>
      <c r="J12" s="304">
        <v>1</v>
      </c>
      <c r="K12" s="305" t="s">
        <v>219</v>
      </c>
      <c r="L12" s="305" t="s">
        <v>990</v>
      </c>
      <c r="M12" s="305" t="s">
        <v>986</v>
      </c>
      <c r="N12" s="305" t="s">
        <v>1406</v>
      </c>
      <c r="O12" s="305" t="s">
        <v>1407</v>
      </c>
      <c r="P12" s="305" t="s">
        <v>1062</v>
      </c>
      <c r="Q12" s="305" t="s">
        <v>940</v>
      </c>
      <c r="R12" s="305" t="s">
        <v>937</v>
      </c>
      <c r="S12" s="310">
        <v>0</v>
      </c>
      <c r="T12" s="310">
        <v>413302.4800000001</v>
      </c>
      <c r="U12" s="310">
        <v>413302.4800000001</v>
      </c>
      <c r="V12" s="310">
        <v>413302.4800000001</v>
      </c>
      <c r="W12" s="310">
        <v>413302.4800000001</v>
      </c>
      <c r="X12" s="310">
        <v>413302.4800000001</v>
      </c>
      <c r="Y12" s="306">
        <v>100</v>
      </c>
      <c r="Z12" s="306">
        <v>100</v>
      </c>
    </row>
    <row r="13" spans="2:26" s="193" customFormat="1" ht="90" x14ac:dyDescent="0.2">
      <c r="B13" s="304">
        <v>2</v>
      </c>
      <c r="C13" s="305" t="s">
        <v>279</v>
      </c>
      <c r="D13" s="305" t="s">
        <v>118</v>
      </c>
      <c r="E13" s="305" t="s">
        <v>1203</v>
      </c>
      <c r="F13" s="305" t="s">
        <v>554</v>
      </c>
      <c r="G13" s="305" t="s">
        <v>399</v>
      </c>
      <c r="H13" s="305" t="s">
        <v>363</v>
      </c>
      <c r="I13" s="304">
        <v>1</v>
      </c>
      <c r="J13" s="304">
        <v>1</v>
      </c>
      <c r="K13" s="305" t="s">
        <v>219</v>
      </c>
      <c r="L13" s="305" t="s">
        <v>1066</v>
      </c>
      <c r="M13" s="305" t="s">
        <v>935</v>
      </c>
      <c r="N13" s="305" t="s">
        <v>1408</v>
      </c>
      <c r="O13" s="305" t="s">
        <v>1409</v>
      </c>
      <c r="P13" s="305" t="s">
        <v>405</v>
      </c>
      <c r="Q13" s="305" t="s">
        <v>940</v>
      </c>
      <c r="R13" s="305" t="s">
        <v>937</v>
      </c>
      <c r="S13" s="310">
        <v>0</v>
      </c>
      <c r="T13" s="310">
        <v>2500000.0000000009</v>
      </c>
      <c r="U13" s="310">
        <v>2500000.0000000009</v>
      </c>
      <c r="V13" s="310">
        <v>2500000.0000000009</v>
      </c>
      <c r="W13" s="310">
        <v>2500000.0000000009</v>
      </c>
      <c r="X13" s="310">
        <v>2500000.0000000009</v>
      </c>
      <c r="Y13" s="306">
        <v>100</v>
      </c>
      <c r="Z13" s="306">
        <v>100</v>
      </c>
    </row>
    <row r="14" spans="2:26" s="193" customFormat="1" ht="90" x14ac:dyDescent="0.2">
      <c r="B14" s="304">
        <v>3</v>
      </c>
      <c r="C14" s="305" t="s">
        <v>190</v>
      </c>
      <c r="D14" s="305" t="s">
        <v>118</v>
      </c>
      <c r="E14" s="305" t="s">
        <v>553</v>
      </c>
      <c r="F14" s="305" t="s">
        <v>554</v>
      </c>
      <c r="G14" s="305" t="s">
        <v>399</v>
      </c>
      <c r="H14" s="305" t="s">
        <v>363</v>
      </c>
      <c r="I14" s="304">
        <v>1</v>
      </c>
      <c r="J14" s="304">
        <v>1</v>
      </c>
      <c r="K14" s="305" t="s">
        <v>219</v>
      </c>
      <c r="L14" s="305" t="s">
        <v>939</v>
      </c>
      <c r="M14" s="305" t="s">
        <v>935</v>
      </c>
      <c r="N14" s="305" t="s">
        <v>939</v>
      </c>
      <c r="O14" s="305" t="s">
        <v>986</v>
      </c>
      <c r="P14" s="305" t="s">
        <v>369</v>
      </c>
      <c r="Q14" s="305" t="s">
        <v>940</v>
      </c>
      <c r="R14" s="305" t="s">
        <v>937</v>
      </c>
      <c r="S14" s="310">
        <v>500000.00000000006</v>
      </c>
      <c r="T14" s="310">
        <v>1155776.9500000002</v>
      </c>
      <c r="U14" s="310">
        <v>655776.95000000007</v>
      </c>
      <c r="V14" s="310">
        <v>655776.95000000007</v>
      </c>
      <c r="W14" s="310">
        <v>655776.95000000007</v>
      </c>
      <c r="X14" s="310">
        <v>655776.95000000007</v>
      </c>
      <c r="Y14" s="306">
        <v>56.739057652949384</v>
      </c>
      <c r="Z14" s="306">
        <v>100</v>
      </c>
    </row>
    <row r="15" spans="2:26" s="193" customFormat="1" ht="60" x14ac:dyDescent="0.2">
      <c r="B15" s="304">
        <v>4</v>
      </c>
      <c r="C15" s="305" t="s">
        <v>133</v>
      </c>
      <c r="D15" s="305" t="s">
        <v>118</v>
      </c>
      <c r="E15" s="305" t="s">
        <v>1212</v>
      </c>
      <c r="F15" s="305" t="s">
        <v>1213</v>
      </c>
      <c r="G15" s="305" t="s">
        <v>399</v>
      </c>
      <c r="H15" s="305" t="s">
        <v>363</v>
      </c>
      <c r="I15" s="304">
        <v>1</v>
      </c>
      <c r="J15" s="304">
        <v>1</v>
      </c>
      <c r="K15" s="305" t="s">
        <v>1182</v>
      </c>
      <c r="L15" s="305" t="s">
        <v>1214</v>
      </c>
      <c r="M15" s="305" t="s">
        <v>977</v>
      </c>
      <c r="N15" s="305" t="s">
        <v>1215</v>
      </c>
      <c r="O15" s="305" t="s">
        <v>1216</v>
      </c>
      <c r="P15" s="305" t="s">
        <v>369</v>
      </c>
      <c r="Q15" s="305" t="s">
        <v>940</v>
      </c>
      <c r="R15" s="305" t="s">
        <v>937</v>
      </c>
      <c r="S15" s="310">
        <v>0</v>
      </c>
      <c r="T15" s="310">
        <v>352201.52000000008</v>
      </c>
      <c r="U15" s="310">
        <v>352201.52000000008</v>
      </c>
      <c r="V15" s="310">
        <v>352201.52000000008</v>
      </c>
      <c r="W15" s="310">
        <v>352201.52000000008</v>
      </c>
      <c r="X15" s="310">
        <v>352201.52000000008</v>
      </c>
      <c r="Y15" s="306">
        <v>100</v>
      </c>
      <c r="Z15" s="306">
        <v>100</v>
      </c>
    </row>
    <row r="16" spans="2:26" s="193" customFormat="1" ht="45" x14ac:dyDescent="0.2">
      <c r="B16" s="304">
        <v>5</v>
      </c>
      <c r="C16" s="305" t="s">
        <v>133</v>
      </c>
      <c r="D16" s="305" t="s">
        <v>118</v>
      </c>
      <c r="E16" s="305" t="s">
        <v>1217</v>
      </c>
      <c r="F16" s="305" t="s">
        <v>1218</v>
      </c>
      <c r="G16" s="305" t="s">
        <v>401</v>
      </c>
      <c r="H16" s="305" t="s">
        <v>402</v>
      </c>
      <c r="I16" s="304">
        <v>1</v>
      </c>
      <c r="J16" s="304">
        <v>1</v>
      </c>
      <c r="K16" s="305" t="s">
        <v>1182</v>
      </c>
      <c r="L16" s="305" t="s">
        <v>1214</v>
      </c>
      <c r="M16" s="305" t="s">
        <v>977</v>
      </c>
      <c r="N16" s="305" t="s">
        <v>1215</v>
      </c>
      <c r="O16" s="305" t="s">
        <v>1216</v>
      </c>
      <c r="P16" s="305" t="s">
        <v>369</v>
      </c>
      <c r="Q16" s="305" t="s">
        <v>940</v>
      </c>
      <c r="R16" s="305" t="s">
        <v>1027</v>
      </c>
      <c r="S16" s="310">
        <v>0</v>
      </c>
      <c r="T16" s="310">
        <v>235232.50000000009</v>
      </c>
      <c r="U16" s="310">
        <v>235232.50000000009</v>
      </c>
      <c r="V16" s="310">
        <v>235232.50000000009</v>
      </c>
      <c r="W16" s="310">
        <v>235232.50000000009</v>
      </c>
      <c r="X16" s="310">
        <v>235232.50000000009</v>
      </c>
      <c r="Y16" s="306">
        <v>100</v>
      </c>
      <c r="Z16" s="306">
        <v>100</v>
      </c>
    </row>
    <row r="17" spans="2:26" s="193" customFormat="1" ht="15.75" customHeight="1" x14ac:dyDescent="0.2">
      <c r="B17" s="416" t="s">
        <v>400</v>
      </c>
      <c r="C17" s="417"/>
      <c r="D17" s="417"/>
      <c r="E17" s="417"/>
      <c r="F17" s="417"/>
      <c r="G17" s="307">
        <v>5</v>
      </c>
      <c r="H17" s="416"/>
      <c r="I17" s="417"/>
      <c r="J17" s="417"/>
      <c r="K17" s="418"/>
      <c r="L17" s="417"/>
      <c r="M17" s="417"/>
      <c r="N17" s="417"/>
      <c r="O17" s="417"/>
      <c r="P17" s="417"/>
      <c r="Q17" s="417"/>
      <c r="R17" s="417"/>
      <c r="S17" s="311"/>
      <c r="T17" s="311"/>
      <c r="U17" s="311"/>
      <c r="V17" s="311"/>
      <c r="W17" s="311"/>
      <c r="X17" s="311"/>
      <c r="Y17" s="219"/>
      <c r="Z17" s="219"/>
    </row>
    <row r="18" spans="2:26" s="194" customFormat="1" ht="15" customHeight="1" x14ac:dyDescent="0.2">
      <c r="B18" s="463" t="s">
        <v>1029</v>
      </c>
      <c r="C18" s="417"/>
      <c r="D18" s="417"/>
      <c r="E18" s="417"/>
      <c r="F18" s="417"/>
      <c r="G18" s="417"/>
      <c r="H18" s="417"/>
      <c r="I18" s="417"/>
      <c r="J18" s="417"/>
      <c r="K18" s="417"/>
      <c r="L18" s="417"/>
      <c r="M18" s="417"/>
      <c r="N18" s="417"/>
      <c r="O18" s="417"/>
      <c r="P18" s="417"/>
      <c r="Q18" s="417"/>
      <c r="R18" s="417"/>
      <c r="S18" s="417"/>
      <c r="T18" s="417"/>
      <c r="U18" s="417"/>
      <c r="V18" s="417"/>
      <c r="W18" s="417"/>
      <c r="X18" s="417"/>
      <c r="Y18" s="417"/>
      <c r="Z18" s="417"/>
    </row>
    <row r="19" spans="2:26" s="194" customFormat="1" ht="105" x14ac:dyDescent="0.2">
      <c r="B19" s="459">
        <v>1</v>
      </c>
      <c r="C19" s="460" t="s">
        <v>132</v>
      </c>
      <c r="D19" s="460" t="s">
        <v>248</v>
      </c>
      <c r="E19" s="460" t="s">
        <v>1189</v>
      </c>
      <c r="F19" s="460" t="s">
        <v>1190</v>
      </c>
      <c r="G19" s="460" t="s">
        <v>399</v>
      </c>
      <c r="H19" s="460" t="s">
        <v>363</v>
      </c>
      <c r="I19" s="459">
        <v>1</v>
      </c>
      <c r="J19" s="459">
        <v>1</v>
      </c>
      <c r="K19" s="460" t="s">
        <v>1182</v>
      </c>
      <c r="L19" s="460" t="s">
        <v>1021</v>
      </c>
      <c r="M19" s="460" t="s">
        <v>1183</v>
      </c>
      <c r="N19" s="460" t="s">
        <v>1184</v>
      </c>
      <c r="O19" s="460" t="s">
        <v>1185</v>
      </c>
      <c r="P19" s="460" t="s">
        <v>410</v>
      </c>
      <c r="Q19" s="460" t="s">
        <v>940</v>
      </c>
      <c r="R19" s="460" t="s">
        <v>937</v>
      </c>
      <c r="S19" s="467">
        <v>0</v>
      </c>
      <c r="T19" s="467">
        <v>422285.59000000008</v>
      </c>
      <c r="U19" s="467">
        <v>422285.59000000008</v>
      </c>
      <c r="V19" s="467">
        <v>422285.59000000008</v>
      </c>
      <c r="W19" s="467">
        <v>422285.59000000008</v>
      </c>
      <c r="X19" s="467">
        <v>422285.59000000008</v>
      </c>
      <c r="Y19" s="461">
        <v>100</v>
      </c>
      <c r="Z19" s="462">
        <v>100</v>
      </c>
    </row>
    <row r="20" spans="2:26" s="193" customFormat="1" ht="120" x14ac:dyDescent="0.2">
      <c r="B20" s="450">
        <v>2</v>
      </c>
      <c r="C20" s="451" t="s">
        <v>133</v>
      </c>
      <c r="D20" s="451" t="s">
        <v>248</v>
      </c>
      <c r="E20" s="451" t="s">
        <v>555</v>
      </c>
      <c r="F20" s="451" t="s">
        <v>556</v>
      </c>
      <c r="G20" s="451" t="s">
        <v>403</v>
      </c>
      <c r="H20" s="451" t="s">
        <v>404</v>
      </c>
      <c r="I20" s="450">
        <v>1</v>
      </c>
      <c r="J20" s="450">
        <v>1</v>
      </c>
      <c r="K20" s="451" t="s">
        <v>189</v>
      </c>
      <c r="L20" s="451" t="s">
        <v>1025</v>
      </c>
      <c r="M20" s="451" t="s">
        <v>966</v>
      </c>
      <c r="N20" s="451" t="s">
        <v>1006</v>
      </c>
      <c r="O20" s="451" t="s">
        <v>1026</v>
      </c>
      <c r="P20" s="451" t="s">
        <v>277</v>
      </c>
      <c r="Q20" s="451" t="s">
        <v>936</v>
      </c>
      <c r="R20" s="451" t="s">
        <v>1030</v>
      </c>
      <c r="S20" s="468">
        <v>0</v>
      </c>
      <c r="T20" s="468">
        <v>2985817.7700000009</v>
      </c>
      <c r="U20" s="468">
        <v>2985817.7700000009</v>
      </c>
      <c r="V20" s="468">
        <v>2985817.7700000009</v>
      </c>
      <c r="W20" s="468">
        <v>2985817.7700000009</v>
      </c>
      <c r="X20" s="468">
        <v>2985817.7700000009</v>
      </c>
      <c r="Y20" s="452">
        <v>100</v>
      </c>
      <c r="Z20" s="453">
        <v>100</v>
      </c>
    </row>
    <row r="21" spans="2:26" s="193" customFormat="1" ht="15.75" customHeight="1" x14ac:dyDescent="0.2">
      <c r="B21" s="416" t="s">
        <v>400</v>
      </c>
      <c r="C21" s="417"/>
      <c r="D21" s="417"/>
      <c r="E21" s="417"/>
      <c r="F21" s="417"/>
      <c r="G21" s="307">
        <v>2</v>
      </c>
      <c r="H21" s="416"/>
      <c r="I21" s="417"/>
      <c r="J21" s="417"/>
      <c r="K21" s="418"/>
      <c r="L21" s="417"/>
      <c r="M21" s="417"/>
      <c r="N21" s="417"/>
      <c r="O21" s="417"/>
      <c r="P21" s="417"/>
      <c r="Q21" s="417"/>
      <c r="R21" s="417"/>
      <c r="S21" s="311"/>
      <c r="T21" s="311"/>
      <c r="U21" s="311"/>
      <c r="V21" s="311"/>
      <c r="W21" s="311"/>
      <c r="X21" s="311"/>
      <c r="Y21" s="219"/>
      <c r="Z21" s="219"/>
    </row>
    <row r="22" spans="2:26" s="193" customFormat="1" ht="15" customHeight="1" x14ac:dyDescent="0.2">
      <c r="B22" s="419" t="s">
        <v>941</v>
      </c>
      <c r="C22" s="417"/>
      <c r="D22" s="417"/>
      <c r="E22" s="417"/>
      <c r="F22" s="417"/>
      <c r="G22" s="417"/>
      <c r="H22" s="417"/>
      <c r="I22" s="417"/>
      <c r="J22" s="417"/>
      <c r="K22" s="417"/>
      <c r="L22" s="417"/>
      <c r="M22" s="417"/>
      <c r="N22" s="417"/>
      <c r="O22" s="417"/>
      <c r="P22" s="417"/>
      <c r="Q22" s="417"/>
      <c r="R22" s="417"/>
      <c r="S22" s="417"/>
      <c r="T22" s="417"/>
      <c r="U22" s="417"/>
      <c r="V22" s="417"/>
      <c r="W22" s="417"/>
      <c r="X22" s="417"/>
      <c r="Y22" s="417"/>
      <c r="Z22" s="417"/>
    </row>
    <row r="23" spans="2:26" s="194" customFormat="1" ht="75" x14ac:dyDescent="0.2">
      <c r="B23" s="304">
        <v>1</v>
      </c>
      <c r="C23" s="305" t="s">
        <v>198</v>
      </c>
      <c r="D23" s="305" t="s">
        <v>234</v>
      </c>
      <c r="E23" s="305" t="s">
        <v>1087</v>
      </c>
      <c r="F23" s="305" t="s">
        <v>1088</v>
      </c>
      <c r="G23" s="305" t="s">
        <v>399</v>
      </c>
      <c r="H23" s="305" t="s">
        <v>363</v>
      </c>
      <c r="I23" s="304">
        <v>1</v>
      </c>
      <c r="J23" s="304">
        <v>0</v>
      </c>
      <c r="K23" s="305" t="s">
        <v>199</v>
      </c>
      <c r="L23" s="305" t="s">
        <v>990</v>
      </c>
      <c r="M23" s="305" t="s">
        <v>935</v>
      </c>
      <c r="N23" s="305" t="s">
        <v>364</v>
      </c>
      <c r="O23" s="305" t="s">
        <v>364</v>
      </c>
      <c r="P23" s="305" t="s">
        <v>1062</v>
      </c>
      <c r="Q23" s="305" t="s">
        <v>940</v>
      </c>
      <c r="R23" s="305" t="s">
        <v>937</v>
      </c>
      <c r="S23" s="310">
        <v>0</v>
      </c>
      <c r="T23" s="310">
        <v>928000.00000000023</v>
      </c>
      <c r="U23" s="310">
        <v>928000.00000000023</v>
      </c>
      <c r="V23" s="310">
        <v>928000.00000000023</v>
      </c>
      <c r="W23" s="310">
        <v>928000.00000000023</v>
      </c>
      <c r="X23" s="310">
        <v>0</v>
      </c>
      <c r="Y23" s="306">
        <v>100</v>
      </c>
      <c r="Z23" s="306">
        <v>0</v>
      </c>
    </row>
    <row r="24" spans="2:26" s="193" customFormat="1" ht="75" x14ac:dyDescent="0.2">
      <c r="B24" s="304">
        <v>2</v>
      </c>
      <c r="C24" s="305" t="s">
        <v>198</v>
      </c>
      <c r="D24" s="305" t="s">
        <v>234</v>
      </c>
      <c r="E24" s="305" t="s">
        <v>1089</v>
      </c>
      <c r="F24" s="305" t="s">
        <v>1090</v>
      </c>
      <c r="G24" s="305" t="s">
        <v>399</v>
      </c>
      <c r="H24" s="305" t="s">
        <v>363</v>
      </c>
      <c r="I24" s="304">
        <v>1</v>
      </c>
      <c r="J24" s="304">
        <v>0</v>
      </c>
      <c r="K24" s="305" t="s">
        <v>199</v>
      </c>
      <c r="L24" s="305" t="s">
        <v>990</v>
      </c>
      <c r="M24" s="305" t="s">
        <v>935</v>
      </c>
      <c r="N24" s="305" t="s">
        <v>364</v>
      </c>
      <c r="O24" s="305" t="s">
        <v>364</v>
      </c>
      <c r="P24" s="305" t="s">
        <v>1062</v>
      </c>
      <c r="Q24" s="305" t="s">
        <v>940</v>
      </c>
      <c r="R24" s="305" t="s">
        <v>937</v>
      </c>
      <c r="S24" s="310">
        <v>0</v>
      </c>
      <c r="T24" s="310">
        <v>928000.00000000023</v>
      </c>
      <c r="U24" s="310">
        <v>0</v>
      </c>
      <c r="V24" s="310">
        <v>0</v>
      </c>
      <c r="W24" s="310">
        <v>0</v>
      </c>
      <c r="X24" s="310">
        <v>0</v>
      </c>
      <c r="Y24" s="306">
        <v>0</v>
      </c>
      <c r="Z24" s="306">
        <v>0</v>
      </c>
    </row>
    <row r="25" spans="2:26" s="193" customFormat="1" ht="15.75" customHeight="1" x14ac:dyDescent="0.2">
      <c r="B25" s="416" t="s">
        <v>400</v>
      </c>
      <c r="C25" s="417"/>
      <c r="D25" s="417"/>
      <c r="E25" s="417"/>
      <c r="F25" s="417"/>
      <c r="G25" s="307">
        <v>2</v>
      </c>
      <c r="H25" s="416"/>
      <c r="I25" s="417"/>
      <c r="J25" s="417"/>
      <c r="K25" s="418"/>
      <c r="L25" s="417"/>
      <c r="M25" s="417"/>
      <c r="N25" s="417"/>
      <c r="O25" s="417"/>
      <c r="P25" s="417"/>
      <c r="Q25" s="417"/>
      <c r="R25" s="417"/>
      <c r="S25" s="311"/>
      <c r="T25" s="311"/>
      <c r="U25" s="311"/>
      <c r="V25" s="311"/>
      <c r="W25" s="311"/>
      <c r="X25" s="311"/>
      <c r="Y25" s="219"/>
      <c r="Z25" s="219"/>
    </row>
    <row r="26" spans="2:26" s="194" customFormat="1" ht="15" customHeight="1" x14ac:dyDescent="0.2">
      <c r="B26" s="463" t="s">
        <v>1425</v>
      </c>
      <c r="C26" s="417"/>
      <c r="D26" s="417"/>
      <c r="E26" s="417"/>
      <c r="F26" s="417"/>
      <c r="G26" s="417"/>
      <c r="H26" s="417"/>
      <c r="I26" s="417"/>
      <c r="J26" s="417"/>
      <c r="K26" s="417"/>
      <c r="L26" s="417"/>
      <c r="M26" s="417"/>
      <c r="N26" s="417"/>
      <c r="O26" s="417"/>
      <c r="P26" s="417"/>
      <c r="Q26" s="417"/>
      <c r="R26" s="417"/>
      <c r="S26" s="417"/>
      <c r="T26" s="417"/>
      <c r="U26" s="417"/>
      <c r="V26" s="417"/>
      <c r="W26" s="417"/>
      <c r="X26" s="417"/>
      <c r="Y26" s="417"/>
      <c r="Z26" s="417"/>
    </row>
    <row r="27" spans="2:26" s="194" customFormat="1" ht="135" x14ac:dyDescent="0.2">
      <c r="B27" s="459">
        <v>1</v>
      </c>
      <c r="C27" s="460" t="s">
        <v>132</v>
      </c>
      <c r="D27" s="460" t="s">
        <v>1410</v>
      </c>
      <c r="E27" s="460" t="s">
        <v>1411</v>
      </c>
      <c r="F27" s="460" t="s">
        <v>1412</v>
      </c>
      <c r="G27" s="460" t="s">
        <v>399</v>
      </c>
      <c r="H27" s="460" t="s">
        <v>363</v>
      </c>
      <c r="I27" s="459">
        <v>1</v>
      </c>
      <c r="J27" s="459">
        <v>1</v>
      </c>
      <c r="K27" s="460" t="s">
        <v>219</v>
      </c>
      <c r="L27" s="460" t="s">
        <v>982</v>
      </c>
      <c r="M27" s="460" t="s">
        <v>986</v>
      </c>
      <c r="N27" s="460" t="s">
        <v>1413</v>
      </c>
      <c r="O27" s="460" t="s">
        <v>1407</v>
      </c>
      <c r="P27" s="460" t="s">
        <v>410</v>
      </c>
      <c r="Q27" s="460" t="s">
        <v>940</v>
      </c>
      <c r="R27" s="460" t="s">
        <v>937</v>
      </c>
      <c r="S27" s="467">
        <v>0</v>
      </c>
      <c r="T27" s="467">
        <v>1502445.38</v>
      </c>
      <c r="U27" s="467">
        <v>1502445.38</v>
      </c>
      <c r="V27" s="467">
        <v>1502445.38</v>
      </c>
      <c r="W27" s="467">
        <v>1502445.38</v>
      </c>
      <c r="X27" s="467">
        <v>1502445.38</v>
      </c>
      <c r="Y27" s="461">
        <v>100</v>
      </c>
      <c r="Z27" s="462">
        <v>100</v>
      </c>
    </row>
    <row r="28" spans="2:26" s="193" customFormat="1" ht="135" x14ac:dyDescent="0.2">
      <c r="B28" s="450">
        <v>2</v>
      </c>
      <c r="C28" s="451" t="s">
        <v>132</v>
      </c>
      <c r="D28" s="451" t="s">
        <v>1410</v>
      </c>
      <c r="E28" s="451" t="s">
        <v>1414</v>
      </c>
      <c r="F28" s="451" t="s">
        <v>1415</v>
      </c>
      <c r="G28" s="451" t="s">
        <v>399</v>
      </c>
      <c r="H28" s="451" t="s">
        <v>363</v>
      </c>
      <c r="I28" s="450">
        <v>1</v>
      </c>
      <c r="J28" s="450">
        <v>1</v>
      </c>
      <c r="K28" s="451" t="s">
        <v>219</v>
      </c>
      <c r="L28" s="451" t="s">
        <v>982</v>
      </c>
      <c r="M28" s="451" t="s">
        <v>986</v>
      </c>
      <c r="N28" s="451" t="s">
        <v>1416</v>
      </c>
      <c r="O28" s="451" t="s">
        <v>1407</v>
      </c>
      <c r="P28" s="451" t="s">
        <v>410</v>
      </c>
      <c r="Q28" s="451" t="s">
        <v>940</v>
      </c>
      <c r="R28" s="451" t="s">
        <v>937</v>
      </c>
      <c r="S28" s="468">
        <v>0</v>
      </c>
      <c r="T28" s="468">
        <v>1537776.43</v>
      </c>
      <c r="U28" s="468">
        <v>1537776.43</v>
      </c>
      <c r="V28" s="468">
        <v>1537776.43</v>
      </c>
      <c r="W28" s="468">
        <v>1537776.43</v>
      </c>
      <c r="X28" s="468">
        <v>1537776.43</v>
      </c>
      <c r="Y28" s="452">
        <v>100</v>
      </c>
      <c r="Z28" s="453">
        <v>100</v>
      </c>
    </row>
    <row r="29" spans="2:26" s="194" customFormat="1" ht="120" x14ac:dyDescent="0.2">
      <c r="B29" s="450">
        <v>3</v>
      </c>
      <c r="C29" s="451" t="s">
        <v>133</v>
      </c>
      <c r="D29" s="451" t="s">
        <v>1410</v>
      </c>
      <c r="E29" s="451" t="s">
        <v>1417</v>
      </c>
      <c r="F29" s="451" t="s">
        <v>1418</v>
      </c>
      <c r="G29" s="451" t="s">
        <v>368</v>
      </c>
      <c r="H29" s="451" t="s">
        <v>426</v>
      </c>
      <c r="I29" s="450">
        <v>1</v>
      </c>
      <c r="J29" s="450">
        <v>1</v>
      </c>
      <c r="K29" s="451" t="s">
        <v>189</v>
      </c>
      <c r="L29" s="451" t="s">
        <v>985</v>
      </c>
      <c r="M29" s="451" t="s">
        <v>1419</v>
      </c>
      <c r="N29" s="451" t="s">
        <v>1420</v>
      </c>
      <c r="O29" s="451" t="s">
        <v>1421</v>
      </c>
      <c r="P29" s="451" t="s">
        <v>361</v>
      </c>
      <c r="Q29" s="451" t="s">
        <v>940</v>
      </c>
      <c r="R29" s="451" t="s">
        <v>1188</v>
      </c>
      <c r="S29" s="468">
        <v>0</v>
      </c>
      <c r="T29" s="468">
        <v>3004890.7600000007</v>
      </c>
      <c r="U29" s="468">
        <v>3004890.7600000007</v>
      </c>
      <c r="V29" s="468">
        <v>3004890.7600000007</v>
      </c>
      <c r="W29" s="468">
        <v>3004890.7600000007</v>
      </c>
      <c r="X29" s="468">
        <v>3004890.7600000007</v>
      </c>
      <c r="Y29" s="452">
        <v>100</v>
      </c>
      <c r="Z29" s="453">
        <v>100</v>
      </c>
    </row>
    <row r="30" spans="2:26" s="194" customFormat="1" ht="135" x14ac:dyDescent="0.2">
      <c r="B30" s="450">
        <v>4</v>
      </c>
      <c r="C30" s="451" t="s">
        <v>133</v>
      </c>
      <c r="D30" s="451" t="s">
        <v>1410</v>
      </c>
      <c r="E30" s="451" t="s">
        <v>1422</v>
      </c>
      <c r="F30" s="451" t="s">
        <v>1423</v>
      </c>
      <c r="G30" s="451" t="s">
        <v>403</v>
      </c>
      <c r="H30" s="451" t="s">
        <v>412</v>
      </c>
      <c r="I30" s="450">
        <v>1</v>
      </c>
      <c r="J30" s="450">
        <v>1</v>
      </c>
      <c r="K30" s="451" t="s">
        <v>189</v>
      </c>
      <c r="L30" s="451" t="s">
        <v>985</v>
      </c>
      <c r="M30" s="451" t="s">
        <v>1419</v>
      </c>
      <c r="N30" s="451" t="s">
        <v>1420</v>
      </c>
      <c r="O30" s="451" t="s">
        <v>1421</v>
      </c>
      <c r="P30" s="451" t="s">
        <v>361</v>
      </c>
      <c r="Q30" s="451" t="s">
        <v>940</v>
      </c>
      <c r="R30" s="451" t="s">
        <v>1424</v>
      </c>
      <c r="S30" s="468">
        <v>0</v>
      </c>
      <c r="T30" s="468">
        <v>3075552.8600000008</v>
      </c>
      <c r="U30" s="468">
        <v>3075552.8600000008</v>
      </c>
      <c r="V30" s="468">
        <v>3075552.8600000008</v>
      </c>
      <c r="W30" s="468">
        <v>3075552.8600000008</v>
      </c>
      <c r="X30" s="468">
        <v>3075552.8600000008</v>
      </c>
      <c r="Y30" s="452">
        <v>100</v>
      </c>
      <c r="Z30" s="453">
        <v>100</v>
      </c>
    </row>
    <row r="31" spans="2:26" s="193" customFormat="1" ht="15.75" customHeight="1" x14ac:dyDescent="0.2">
      <c r="B31" s="416" t="s">
        <v>400</v>
      </c>
      <c r="C31" s="417"/>
      <c r="D31" s="417"/>
      <c r="E31" s="417"/>
      <c r="F31" s="417"/>
      <c r="G31" s="307">
        <v>4</v>
      </c>
      <c r="H31" s="416"/>
      <c r="I31" s="417"/>
      <c r="J31" s="417"/>
      <c r="K31" s="418"/>
      <c r="L31" s="417"/>
      <c r="M31" s="417"/>
      <c r="N31" s="417"/>
      <c r="O31" s="417"/>
      <c r="P31" s="417"/>
      <c r="Q31" s="417"/>
      <c r="R31" s="417"/>
      <c r="S31" s="311"/>
      <c r="T31" s="311"/>
      <c r="U31" s="311"/>
      <c r="V31" s="311"/>
      <c r="W31" s="311"/>
      <c r="X31" s="311"/>
      <c r="Y31" s="219"/>
      <c r="Z31" s="219"/>
    </row>
    <row r="32" spans="2:26" s="194" customFormat="1" ht="15" customHeight="1" x14ac:dyDescent="0.2">
      <c r="B32" s="463" t="s">
        <v>957</v>
      </c>
      <c r="C32" s="417"/>
      <c r="D32" s="417"/>
      <c r="E32" s="417"/>
      <c r="F32" s="417"/>
      <c r="G32" s="417"/>
      <c r="H32" s="417"/>
      <c r="I32" s="417"/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  <c r="W32" s="417"/>
      <c r="X32" s="417"/>
      <c r="Y32" s="417"/>
      <c r="Z32" s="417"/>
    </row>
    <row r="33" spans="2:26" s="194" customFormat="1" ht="45" x14ac:dyDescent="0.2">
      <c r="B33" s="304">
        <v>1</v>
      </c>
      <c r="C33" s="305" t="s">
        <v>137</v>
      </c>
      <c r="D33" s="305" t="s">
        <v>138</v>
      </c>
      <c r="E33" s="305" t="s">
        <v>561</v>
      </c>
      <c r="F33" s="305" t="s">
        <v>139</v>
      </c>
      <c r="G33" s="305" t="s">
        <v>399</v>
      </c>
      <c r="H33" s="305" t="s">
        <v>363</v>
      </c>
      <c r="I33" s="304">
        <v>1</v>
      </c>
      <c r="J33" s="304">
        <v>0</v>
      </c>
      <c r="K33" s="305" t="s">
        <v>140</v>
      </c>
      <c r="L33" s="305" t="s">
        <v>939</v>
      </c>
      <c r="M33" s="305" t="s">
        <v>935</v>
      </c>
      <c r="N33" s="305" t="s">
        <v>939</v>
      </c>
      <c r="O33" s="305" t="s">
        <v>364</v>
      </c>
      <c r="P33" s="305" t="s">
        <v>365</v>
      </c>
      <c r="Q33" s="305" t="s">
        <v>940</v>
      </c>
      <c r="R33" s="305" t="s">
        <v>949</v>
      </c>
      <c r="S33" s="310">
        <v>2117760.0000000009</v>
      </c>
      <c r="T33" s="310">
        <v>3414353.2400000007</v>
      </c>
      <c r="U33" s="310">
        <v>1289593.24</v>
      </c>
      <c r="V33" s="310">
        <v>1110788.68</v>
      </c>
      <c r="W33" s="310">
        <v>1110788.68</v>
      </c>
      <c r="X33" s="310">
        <v>1110788.68</v>
      </c>
      <c r="Y33" s="306">
        <v>32.532916248583568</v>
      </c>
      <c r="Z33" s="306">
        <v>0</v>
      </c>
    </row>
    <row r="34" spans="2:26" s="193" customFormat="1" ht="60" x14ac:dyDescent="0.2">
      <c r="B34" s="304">
        <v>2</v>
      </c>
      <c r="C34" s="305" t="s">
        <v>137</v>
      </c>
      <c r="D34" s="305" t="s">
        <v>138</v>
      </c>
      <c r="E34" s="305" t="s">
        <v>1426</v>
      </c>
      <c r="F34" s="305" t="s">
        <v>1427</v>
      </c>
      <c r="G34" s="305" t="s">
        <v>399</v>
      </c>
      <c r="H34" s="305" t="s">
        <v>363</v>
      </c>
      <c r="I34" s="304">
        <v>1</v>
      </c>
      <c r="J34" s="304">
        <v>0</v>
      </c>
      <c r="K34" s="305" t="s">
        <v>140</v>
      </c>
      <c r="L34" s="305" t="s">
        <v>1428</v>
      </c>
      <c r="M34" s="305" t="s">
        <v>983</v>
      </c>
      <c r="N34" s="305" t="s">
        <v>1416</v>
      </c>
      <c r="O34" s="305" t="s">
        <v>364</v>
      </c>
      <c r="P34" s="305" t="s">
        <v>1392</v>
      </c>
      <c r="Q34" s="305" t="s">
        <v>940</v>
      </c>
      <c r="R34" s="305" t="s">
        <v>937</v>
      </c>
      <c r="S34" s="310">
        <v>0</v>
      </c>
      <c r="T34" s="310">
        <v>11610</v>
      </c>
      <c r="U34" s="310">
        <v>11610</v>
      </c>
      <c r="V34" s="310">
        <v>11610</v>
      </c>
      <c r="W34" s="310">
        <v>11610</v>
      </c>
      <c r="X34" s="310">
        <v>0</v>
      </c>
      <c r="Y34" s="306">
        <v>100</v>
      </c>
      <c r="Z34" s="306">
        <v>0</v>
      </c>
    </row>
    <row r="35" spans="2:26" s="194" customFormat="1" ht="45" x14ac:dyDescent="0.2">
      <c r="B35" s="304">
        <v>3</v>
      </c>
      <c r="C35" s="305" t="s">
        <v>137</v>
      </c>
      <c r="D35" s="305" t="s">
        <v>138</v>
      </c>
      <c r="E35" s="305" t="s">
        <v>562</v>
      </c>
      <c r="F35" s="305" t="s">
        <v>139</v>
      </c>
      <c r="G35" s="305" t="s">
        <v>399</v>
      </c>
      <c r="H35" s="305" t="s">
        <v>363</v>
      </c>
      <c r="I35" s="304">
        <v>1</v>
      </c>
      <c r="J35" s="304">
        <v>0</v>
      </c>
      <c r="K35" s="305" t="s">
        <v>140</v>
      </c>
      <c r="L35" s="305" t="s">
        <v>939</v>
      </c>
      <c r="M35" s="305" t="s">
        <v>935</v>
      </c>
      <c r="N35" s="305" t="s">
        <v>939</v>
      </c>
      <c r="O35" s="305" t="s">
        <v>364</v>
      </c>
      <c r="P35" s="305" t="s">
        <v>220</v>
      </c>
      <c r="Q35" s="305" t="s">
        <v>940</v>
      </c>
      <c r="R35" s="305" t="s">
        <v>949</v>
      </c>
      <c r="S35" s="310">
        <v>1215260.5999999999</v>
      </c>
      <c r="T35" s="310">
        <v>1985985.2000000002</v>
      </c>
      <c r="U35" s="310">
        <v>703987.81000000029</v>
      </c>
      <c r="V35" s="310">
        <v>522018.37000000005</v>
      </c>
      <c r="W35" s="310">
        <v>522018.37000000005</v>
      </c>
      <c r="X35" s="310">
        <v>522018.37000000005</v>
      </c>
      <c r="Y35" s="306">
        <v>26.28510877120333</v>
      </c>
      <c r="Z35" s="306">
        <v>0</v>
      </c>
    </row>
    <row r="36" spans="2:26" s="194" customFormat="1" ht="60" x14ac:dyDescent="0.2">
      <c r="B36" s="304">
        <v>4</v>
      </c>
      <c r="C36" s="305" t="s">
        <v>137</v>
      </c>
      <c r="D36" s="305" t="s">
        <v>138</v>
      </c>
      <c r="E36" s="305" t="s">
        <v>563</v>
      </c>
      <c r="F36" s="305" t="s">
        <v>564</v>
      </c>
      <c r="G36" s="305" t="s">
        <v>399</v>
      </c>
      <c r="H36" s="305" t="s">
        <v>363</v>
      </c>
      <c r="I36" s="304">
        <v>1</v>
      </c>
      <c r="J36" s="304">
        <v>1</v>
      </c>
      <c r="K36" s="305" t="s">
        <v>140</v>
      </c>
      <c r="L36" s="305" t="s">
        <v>934</v>
      </c>
      <c r="M36" s="305" t="s">
        <v>944</v>
      </c>
      <c r="N36" s="305" t="s">
        <v>934</v>
      </c>
      <c r="O36" s="305" t="s">
        <v>1100</v>
      </c>
      <c r="P36" s="305" t="s">
        <v>220</v>
      </c>
      <c r="Q36" s="305" t="s">
        <v>945</v>
      </c>
      <c r="R36" s="305" t="s">
        <v>937</v>
      </c>
      <c r="S36" s="310">
        <v>0</v>
      </c>
      <c r="T36" s="310">
        <v>184113.83000000007</v>
      </c>
      <c r="U36" s="310">
        <v>184113.83000000007</v>
      </c>
      <c r="V36" s="310">
        <v>184113.83000000007</v>
      </c>
      <c r="W36" s="310">
        <v>184113.83000000007</v>
      </c>
      <c r="X36" s="310">
        <v>184113.83000000007</v>
      </c>
      <c r="Y36" s="306">
        <v>100</v>
      </c>
      <c r="Z36" s="306">
        <v>100</v>
      </c>
    </row>
    <row r="37" spans="2:26" s="193" customFormat="1" ht="15.75" customHeight="1" x14ac:dyDescent="0.2">
      <c r="B37" s="416" t="s">
        <v>400</v>
      </c>
      <c r="C37" s="417"/>
      <c r="D37" s="417"/>
      <c r="E37" s="417"/>
      <c r="F37" s="417"/>
      <c r="G37" s="307">
        <v>4</v>
      </c>
      <c r="H37" s="416"/>
      <c r="I37" s="417"/>
      <c r="J37" s="417"/>
      <c r="K37" s="418"/>
      <c r="L37" s="417"/>
      <c r="M37" s="417"/>
      <c r="N37" s="417"/>
      <c r="O37" s="417"/>
      <c r="P37" s="417"/>
      <c r="Q37" s="417"/>
      <c r="R37" s="417"/>
      <c r="S37" s="311"/>
      <c r="T37" s="311"/>
      <c r="U37" s="311"/>
      <c r="V37" s="311"/>
      <c r="W37" s="311"/>
      <c r="X37" s="311"/>
      <c r="Y37" s="219"/>
      <c r="Z37" s="219"/>
    </row>
    <row r="38" spans="2:26" s="194" customFormat="1" ht="15" customHeight="1" x14ac:dyDescent="0.2">
      <c r="B38" s="457" t="s">
        <v>961</v>
      </c>
      <c r="C38" s="458"/>
      <c r="D38" s="458"/>
      <c r="E38" s="458"/>
      <c r="F38" s="458"/>
      <c r="G38" s="458"/>
      <c r="H38" s="458"/>
      <c r="I38" s="458"/>
      <c r="J38" s="458"/>
      <c r="K38" s="458"/>
      <c r="L38" s="458"/>
      <c r="M38" s="458"/>
      <c r="N38" s="458"/>
      <c r="O38" s="458"/>
      <c r="P38" s="458"/>
      <c r="Q38" s="458"/>
      <c r="R38" s="458"/>
      <c r="S38" s="458"/>
      <c r="T38" s="458"/>
      <c r="U38" s="458"/>
      <c r="V38" s="458"/>
      <c r="W38" s="458"/>
      <c r="X38" s="458"/>
      <c r="Y38" s="458"/>
      <c r="Z38" s="458"/>
    </row>
    <row r="39" spans="2:26" s="194" customFormat="1" ht="45" x14ac:dyDescent="0.2">
      <c r="B39" s="450">
        <v>1</v>
      </c>
      <c r="C39" s="451" t="s">
        <v>141</v>
      </c>
      <c r="D39" s="451" t="s">
        <v>142</v>
      </c>
      <c r="E39" s="451" t="s">
        <v>1105</v>
      </c>
      <c r="F39" s="451" t="s">
        <v>143</v>
      </c>
      <c r="G39" s="451" t="s">
        <v>399</v>
      </c>
      <c r="H39" s="451" t="s">
        <v>363</v>
      </c>
      <c r="I39" s="450">
        <v>1</v>
      </c>
      <c r="J39" s="450">
        <v>0</v>
      </c>
      <c r="K39" s="451" t="s">
        <v>140</v>
      </c>
      <c r="L39" s="451" t="s">
        <v>990</v>
      </c>
      <c r="M39" s="451" t="s">
        <v>935</v>
      </c>
      <c r="N39" s="451" t="s">
        <v>990</v>
      </c>
      <c r="O39" s="451" t="s">
        <v>364</v>
      </c>
      <c r="P39" s="451" t="s">
        <v>405</v>
      </c>
      <c r="Q39" s="451" t="s">
        <v>940</v>
      </c>
      <c r="R39" s="451" t="s">
        <v>937</v>
      </c>
      <c r="S39" s="468">
        <v>0</v>
      </c>
      <c r="T39" s="468">
        <v>50000.000000000007</v>
      </c>
      <c r="U39" s="468">
        <v>50000.000000000007</v>
      </c>
      <c r="V39" s="468">
        <v>50000.000000000007</v>
      </c>
      <c r="W39" s="468">
        <v>50000.000000000007</v>
      </c>
      <c r="X39" s="468">
        <v>50000.000000000007</v>
      </c>
      <c r="Y39" s="452">
        <v>100</v>
      </c>
      <c r="Z39" s="452">
        <v>0</v>
      </c>
    </row>
    <row r="40" spans="2:26" s="193" customFormat="1" ht="45" x14ac:dyDescent="0.2">
      <c r="B40" s="450">
        <v>2</v>
      </c>
      <c r="C40" s="451" t="s">
        <v>141</v>
      </c>
      <c r="D40" s="451" t="s">
        <v>142</v>
      </c>
      <c r="E40" s="451" t="s">
        <v>566</v>
      </c>
      <c r="F40" s="451" t="s">
        <v>143</v>
      </c>
      <c r="G40" s="451" t="s">
        <v>399</v>
      </c>
      <c r="H40" s="451" t="s">
        <v>363</v>
      </c>
      <c r="I40" s="450">
        <v>1</v>
      </c>
      <c r="J40" s="450">
        <v>0</v>
      </c>
      <c r="K40" s="451" t="s">
        <v>140</v>
      </c>
      <c r="L40" s="451" t="s">
        <v>939</v>
      </c>
      <c r="M40" s="451" t="s">
        <v>935</v>
      </c>
      <c r="N40" s="451" t="s">
        <v>939</v>
      </c>
      <c r="O40" s="451" t="s">
        <v>364</v>
      </c>
      <c r="P40" s="451" t="s">
        <v>365</v>
      </c>
      <c r="Q40" s="451" t="s">
        <v>940</v>
      </c>
      <c r="R40" s="451" t="s">
        <v>937</v>
      </c>
      <c r="S40" s="468">
        <v>739776.00000000023</v>
      </c>
      <c r="T40" s="468">
        <v>1283921.9200000004</v>
      </c>
      <c r="U40" s="468">
        <v>544145.92000000027</v>
      </c>
      <c r="V40" s="468">
        <v>444527.10000000009</v>
      </c>
      <c r="W40" s="468">
        <v>444527.10000000009</v>
      </c>
      <c r="X40" s="468">
        <v>444527.10000000009</v>
      </c>
      <c r="Y40" s="452">
        <v>34.622596053193007</v>
      </c>
      <c r="Z40" s="452">
        <v>0</v>
      </c>
    </row>
    <row r="41" spans="2:26" s="194" customFormat="1" ht="60" x14ac:dyDescent="0.2">
      <c r="B41" s="450">
        <v>3</v>
      </c>
      <c r="C41" s="451" t="s">
        <v>141</v>
      </c>
      <c r="D41" s="451" t="s">
        <v>142</v>
      </c>
      <c r="E41" s="451" t="s">
        <v>1429</v>
      </c>
      <c r="F41" s="451" t="s">
        <v>1430</v>
      </c>
      <c r="G41" s="451" t="s">
        <v>399</v>
      </c>
      <c r="H41" s="451" t="s">
        <v>363</v>
      </c>
      <c r="I41" s="450">
        <v>1</v>
      </c>
      <c r="J41" s="450">
        <v>0</v>
      </c>
      <c r="K41" s="451" t="s">
        <v>140</v>
      </c>
      <c r="L41" s="451" t="s">
        <v>982</v>
      </c>
      <c r="M41" s="451" t="s">
        <v>983</v>
      </c>
      <c r="N41" s="451" t="s">
        <v>1431</v>
      </c>
      <c r="O41" s="451" t="s">
        <v>364</v>
      </c>
      <c r="P41" s="451" t="s">
        <v>1392</v>
      </c>
      <c r="Q41" s="451" t="s">
        <v>940</v>
      </c>
      <c r="R41" s="451" t="s">
        <v>937</v>
      </c>
      <c r="S41" s="468">
        <v>0</v>
      </c>
      <c r="T41" s="468">
        <v>62364.000000000007</v>
      </c>
      <c r="U41" s="468">
        <v>62364.000000000007</v>
      </c>
      <c r="V41" s="468">
        <v>62364.000000000007</v>
      </c>
      <c r="W41" s="468">
        <v>62364.000000000007</v>
      </c>
      <c r="X41" s="468">
        <v>0</v>
      </c>
      <c r="Y41" s="452">
        <v>100</v>
      </c>
      <c r="Z41" s="452">
        <v>0</v>
      </c>
    </row>
    <row r="42" spans="2:26" s="194" customFormat="1" ht="45" x14ac:dyDescent="0.2">
      <c r="B42" s="450">
        <v>4</v>
      </c>
      <c r="C42" s="451" t="s">
        <v>177</v>
      </c>
      <c r="D42" s="451" t="s">
        <v>142</v>
      </c>
      <c r="E42" s="451" t="s">
        <v>567</v>
      </c>
      <c r="F42" s="451" t="s">
        <v>568</v>
      </c>
      <c r="G42" s="451" t="s">
        <v>399</v>
      </c>
      <c r="H42" s="451" t="s">
        <v>363</v>
      </c>
      <c r="I42" s="450">
        <v>1</v>
      </c>
      <c r="J42" s="450">
        <v>0</v>
      </c>
      <c r="K42" s="451" t="s">
        <v>199</v>
      </c>
      <c r="L42" s="451" t="s">
        <v>943</v>
      </c>
      <c r="M42" s="451" t="s">
        <v>966</v>
      </c>
      <c r="N42" s="451" t="s">
        <v>364</v>
      </c>
      <c r="O42" s="451" t="s">
        <v>364</v>
      </c>
      <c r="P42" s="451" t="s">
        <v>365</v>
      </c>
      <c r="Q42" s="451" t="s">
        <v>940</v>
      </c>
      <c r="R42" s="451" t="s">
        <v>937</v>
      </c>
      <c r="S42" s="468">
        <v>20000</v>
      </c>
      <c r="T42" s="468">
        <v>20000</v>
      </c>
      <c r="U42" s="468">
        <v>0</v>
      </c>
      <c r="V42" s="468">
        <v>0</v>
      </c>
      <c r="W42" s="468">
        <v>0</v>
      </c>
      <c r="X42" s="468">
        <v>0</v>
      </c>
      <c r="Y42" s="452">
        <v>0</v>
      </c>
      <c r="Z42" s="452">
        <v>0</v>
      </c>
    </row>
    <row r="43" spans="2:26" s="193" customFormat="1" ht="15.75" customHeight="1" x14ac:dyDescent="0.2">
      <c r="B43" s="416" t="s">
        <v>400</v>
      </c>
      <c r="C43" s="417"/>
      <c r="D43" s="417"/>
      <c r="E43" s="417"/>
      <c r="F43" s="417"/>
      <c r="G43" s="307">
        <v>4</v>
      </c>
      <c r="H43" s="416"/>
      <c r="I43" s="417"/>
      <c r="J43" s="417"/>
      <c r="K43" s="418"/>
      <c r="L43" s="417"/>
      <c r="M43" s="417"/>
      <c r="N43" s="417"/>
      <c r="O43" s="417"/>
      <c r="P43" s="417"/>
      <c r="Q43" s="417"/>
      <c r="R43" s="417"/>
      <c r="S43" s="311"/>
      <c r="T43" s="311"/>
      <c r="U43" s="311"/>
      <c r="V43" s="311"/>
      <c r="W43" s="311"/>
      <c r="X43" s="311"/>
      <c r="Y43" s="219"/>
      <c r="Z43" s="219"/>
    </row>
    <row r="44" spans="2:26" s="193" customFormat="1" ht="15" customHeight="1" x14ac:dyDescent="0.2">
      <c r="B44" s="463" t="s">
        <v>938</v>
      </c>
      <c r="C44" s="417"/>
      <c r="D44" s="417"/>
      <c r="E44" s="417"/>
      <c r="F44" s="417"/>
      <c r="G44" s="417"/>
      <c r="H44" s="417"/>
      <c r="I44" s="417"/>
      <c r="J44" s="417"/>
      <c r="K44" s="417"/>
      <c r="L44" s="417"/>
      <c r="M44" s="417"/>
      <c r="N44" s="417"/>
      <c r="O44" s="417"/>
      <c r="P44" s="417"/>
      <c r="Q44" s="417"/>
      <c r="R44" s="417"/>
      <c r="S44" s="417"/>
      <c r="T44" s="417"/>
      <c r="U44" s="417"/>
      <c r="V44" s="417"/>
      <c r="W44" s="417"/>
      <c r="X44" s="417"/>
      <c r="Y44" s="417"/>
      <c r="Z44" s="417"/>
    </row>
    <row r="45" spans="2:26" s="194" customFormat="1" ht="135" x14ac:dyDescent="0.2">
      <c r="B45" s="459">
        <v>1</v>
      </c>
      <c r="C45" s="460" t="s">
        <v>144</v>
      </c>
      <c r="D45" s="460" t="s">
        <v>249</v>
      </c>
      <c r="E45" s="460" t="s">
        <v>1083</v>
      </c>
      <c r="F45" s="460" t="s">
        <v>407</v>
      </c>
      <c r="G45" s="460" t="s">
        <v>399</v>
      </c>
      <c r="H45" s="460" t="s">
        <v>363</v>
      </c>
      <c r="I45" s="459">
        <v>1</v>
      </c>
      <c r="J45" s="459">
        <v>1</v>
      </c>
      <c r="K45" s="460" t="s">
        <v>219</v>
      </c>
      <c r="L45" s="460" t="s">
        <v>1066</v>
      </c>
      <c r="M45" s="460" t="s">
        <v>977</v>
      </c>
      <c r="N45" s="460" t="s">
        <v>1066</v>
      </c>
      <c r="O45" s="460" t="s">
        <v>977</v>
      </c>
      <c r="P45" s="460" t="s">
        <v>1062</v>
      </c>
      <c r="Q45" s="460" t="s">
        <v>940</v>
      </c>
      <c r="R45" s="460" t="s">
        <v>1084</v>
      </c>
      <c r="S45" s="467">
        <v>0</v>
      </c>
      <c r="T45" s="467">
        <v>2037252</v>
      </c>
      <c r="U45" s="467">
        <v>2037252</v>
      </c>
      <c r="V45" s="467">
        <v>2037252</v>
      </c>
      <c r="W45" s="467">
        <v>2037252</v>
      </c>
      <c r="X45" s="467">
        <v>2037252</v>
      </c>
      <c r="Y45" s="461">
        <v>100</v>
      </c>
      <c r="Z45" s="462">
        <v>100</v>
      </c>
    </row>
    <row r="46" spans="2:26" s="194" customFormat="1" ht="75" x14ac:dyDescent="0.2">
      <c r="B46" s="450">
        <v>2</v>
      </c>
      <c r="C46" s="451" t="s">
        <v>144</v>
      </c>
      <c r="D46" s="451" t="s">
        <v>249</v>
      </c>
      <c r="E46" s="451" t="s">
        <v>1432</v>
      </c>
      <c r="F46" s="451" t="s">
        <v>145</v>
      </c>
      <c r="G46" s="451" t="s">
        <v>399</v>
      </c>
      <c r="H46" s="451" t="s">
        <v>363</v>
      </c>
      <c r="I46" s="450">
        <v>1</v>
      </c>
      <c r="J46" s="450">
        <v>0</v>
      </c>
      <c r="K46" s="451" t="s">
        <v>140</v>
      </c>
      <c r="L46" s="451" t="s">
        <v>985</v>
      </c>
      <c r="M46" s="451" t="s">
        <v>935</v>
      </c>
      <c r="N46" s="451" t="s">
        <v>985</v>
      </c>
      <c r="O46" s="451" t="s">
        <v>364</v>
      </c>
      <c r="P46" s="451" t="s">
        <v>1062</v>
      </c>
      <c r="Q46" s="451" t="s">
        <v>940</v>
      </c>
      <c r="R46" s="451" t="s">
        <v>937</v>
      </c>
      <c r="S46" s="468">
        <v>0</v>
      </c>
      <c r="T46" s="468">
        <v>460000.00000000006</v>
      </c>
      <c r="U46" s="468">
        <v>460000.00000000006</v>
      </c>
      <c r="V46" s="468">
        <v>401677.76000000007</v>
      </c>
      <c r="W46" s="468">
        <v>401677.76000000007</v>
      </c>
      <c r="X46" s="468">
        <v>401677.76000000007</v>
      </c>
      <c r="Y46" s="452">
        <v>87.321252173913038</v>
      </c>
      <c r="Z46" s="452">
        <v>0</v>
      </c>
    </row>
    <row r="47" spans="2:26" s="193" customFormat="1" ht="105" x14ac:dyDescent="0.2">
      <c r="B47" s="450">
        <v>3</v>
      </c>
      <c r="C47" s="451" t="s">
        <v>144</v>
      </c>
      <c r="D47" s="451" t="s">
        <v>249</v>
      </c>
      <c r="E47" s="451" t="s">
        <v>569</v>
      </c>
      <c r="F47" s="451" t="s">
        <v>145</v>
      </c>
      <c r="G47" s="451" t="s">
        <v>399</v>
      </c>
      <c r="H47" s="451" t="s">
        <v>363</v>
      </c>
      <c r="I47" s="450">
        <v>1</v>
      </c>
      <c r="J47" s="450">
        <v>0</v>
      </c>
      <c r="K47" s="451" t="s">
        <v>140</v>
      </c>
      <c r="L47" s="451" t="s">
        <v>939</v>
      </c>
      <c r="M47" s="451" t="s">
        <v>935</v>
      </c>
      <c r="N47" s="451" t="s">
        <v>939</v>
      </c>
      <c r="O47" s="451" t="s">
        <v>364</v>
      </c>
      <c r="P47" s="451" t="s">
        <v>406</v>
      </c>
      <c r="Q47" s="451" t="s">
        <v>940</v>
      </c>
      <c r="R47" s="451" t="s">
        <v>937</v>
      </c>
      <c r="S47" s="468">
        <v>32029602.579999998</v>
      </c>
      <c r="T47" s="469">
        <v>68498085.579999998</v>
      </c>
      <c r="U47" s="469">
        <v>35607164.420000009</v>
      </c>
      <c r="V47" s="469">
        <v>26041261.739999998</v>
      </c>
      <c r="W47" s="469">
        <v>26041261.739999998</v>
      </c>
      <c r="X47" s="468">
        <v>26041261.739999998</v>
      </c>
      <c r="Y47" s="452">
        <v>38.017502999534187</v>
      </c>
      <c r="Z47" s="452">
        <v>0</v>
      </c>
    </row>
    <row r="48" spans="2:26" s="193" customFormat="1" ht="60" x14ac:dyDescent="0.2">
      <c r="B48" s="450">
        <v>4</v>
      </c>
      <c r="C48" s="451" t="s">
        <v>144</v>
      </c>
      <c r="D48" s="451" t="s">
        <v>249</v>
      </c>
      <c r="E48" s="451" t="s">
        <v>1091</v>
      </c>
      <c r="F48" s="451" t="s">
        <v>1092</v>
      </c>
      <c r="G48" s="451" t="s">
        <v>399</v>
      </c>
      <c r="H48" s="451" t="s">
        <v>363</v>
      </c>
      <c r="I48" s="450">
        <v>1</v>
      </c>
      <c r="J48" s="450">
        <v>0</v>
      </c>
      <c r="K48" s="451" t="s">
        <v>140</v>
      </c>
      <c r="L48" s="451" t="s">
        <v>985</v>
      </c>
      <c r="M48" s="451" t="s">
        <v>935</v>
      </c>
      <c r="N48" s="451" t="s">
        <v>985</v>
      </c>
      <c r="O48" s="451" t="s">
        <v>364</v>
      </c>
      <c r="P48" s="451" t="s">
        <v>246</v>
      </c>
      <c r="Q48" s="451" t="s">
        <v>940</v>
      </c>
      <c r="R48" s="451" t="s">
        <v>409</v>
      </c>
      <c r="S48" s="468">
        <v>0</v>
      </c>
      <c r="T48" s="468">
        <v>988626.00000000023</v>
      </c>
      <c r="U48" s="468">
        <v>988626.00000000023</v>
      </c>
      <c r="V48" s="468">
        <v>979529.88000000024</v>
      </c>
      <c r="W48" s="468">
        <v>979529.88000000024</v>
      </c>
      <c r="X48" s="468">
        <v>979529.88000000024</v>
      </c>
      <c r="Y48" s="452">
        <v>99.079923044710526</v>
      </c>
      <c r="Z48" s="452">
        <v>0</v>
      </c>
    </row>
    <row r="49" spans="2:26" s="194" customFormat="1" ht="30" x14ac:dyDescent="0.2">
      <c r="B49" s="450">
        <v>5</v>
      </c>
      <c r="C49" s="451" t="s">
        <v>144</v>
      </c>
      <c r="D49" s="451" t="s">
        <v>249</v>
      </c>
      <c r="E49" s="451" t="s">
        <v>1093</v>
      </c>
      <c r="F49" s="451" t="s">
        <v>1094</v>
      </c>
      <c r="G49" s="451" t="s">
        <v>399</v>
      </c>
      <c r="H49" s="451" t="s">
        <v>363</v>
      </c>
      <c r="I49" s="450">
        <v>1</v>
      </c>
      <c r="J49" s="450">
        <v>0</v>
      </c>
      <c r="K49" s="451" t="s">
        <v>140</v>
      </c>
      <c r="L49" s="451" t="s">
        <v>985</v>
      </c>
      <c r="M49" s="451" t="s">
        <v>935</v>
      </c>
      <c r="N49" s="451" t="s">
        <v>985</v>
      </c>
      <c r="O49" s="451" t="s">
        <v>364</v>
      </c>
      <c r="P49" s="451" t="s">
        <v>246</v>
      </c>
      <c r="Q49" s="451" t="s">
        <v>940</v>
      </c>
      <c r="R49" s="451" t="s">
        <v>1095</v>
      </c>
      <c r="S49" s="468">
        <v>0</v>
      </c>
      <c r="T49" s="468">
        <v>60000.000000000007</v>
      </c>
      <c r="U49" s="468">
        <v>18952.379999999997</v>
      </c>
      <c r="V49" s="468">
        <v>18952.379999999997</v>
      </c>
      <c r="W49" s="468">
        <v>18952.379999999997</v>
      </c>
      <c r="X49" s="468">
        <v>18952.379999999997</v>
      </c>
      <c r="Y49" s="452">
        <v>31.587299999999992</v>
      </c>
      <c r="Z49" s="452">
        <v>0</v>
      </c>
    </row>
    <row r="50" spans="2:26" s="194" customFormat="1" ht="90" x14ac:dyDescent="0.2">
      <c r="B50" s="450">
        <v>6</v>
      </c>
      <c r="C50" s="451" t="s">
        <v>144</v>
      </c>
      <c r="D50" s="451" t="s">
        <v>249</v>
      </c>
      <c r="E50" s="451" t="s">
        <v>1096</v>
      </c>
      <c r="F50" s="451" t="s">
        <v>1097</v>
      </c>
      <c r="G50" s="451" t="s">
        <v>399</v>
      </c>
      <c r="H50" s="451" t="s">
        <v>363</v>
      </c>
      <c r="I50" s="450">
        <v>1</v>
      </c>
      <c r="J50" s="450">
        <v>0</v>
      </c>
      <c r="K50" s="451" t="s">
        <v>164</v>
      </c>
      <c r="L50" s="451" t="s">
        <v>990</v>
      </c>
      <c r="M50" s="451" t="s">
        <v>935</v>
      </c>
      <c r="N50" s="451" t="s">
        <v>990</v>
      </c>
      <c r="O50" s="451" t="s">
        <v>364</v>
      </c>
      <c r="P50" s="451" t="s">
        <v>246</v>
      </c>
      <c r="Q50" s="451" t="s">
        <v>940</v>
      </c>
      <c r="R50" s="451" t="s">
        <v>409</v>
      </c>
      <c r="S50" s="468">
        <v>0</v>
      </c>
      <c r="T50" s="468">
        <v>494313.00000000006</v>
      </c>
      <c r="U50" s="468">
        <v>478703.08000000007</v>
      </c>
      <c r="V50" s="468">
        <v>478703.08000000007</v>
      </c>
      <c r="W50" s="468">
        <v>478703.08000000007</v>
      </c>
      <c r="X50" s="468">
        <v>478703.08000000007</v>
      </c>
      <c r="Y50" s="452">
        <v>96.842098022912595</v>
      </c>
      <c r="Z50" s="452">
        <v>0</v>
      </c>
    </row>
    <row r="51" spans="2:26" s="193" customFormat="1" ht="75" x14ac:dyDescent="0.2">
      <c r="B51" s="450">
        <v>7</v>
      </c>
      <c r="C51" s="451" t="s">
        <v>144</v>
      </c>
      <c r="D51" s="451" t="s">
        <v>249</v>
      </c>
      <c r="E51" s="451" t="s">
        <v>1098</v>
      </c>
      <c r="F51" s="451" t="s">
        <v>1099</v>
      </c>
      <c r="G51" s="451" t="s">
        <v>399</v>
      </c>
      <c r="H51" s="451" t="s">
        <v>363</v>
      </c>
      <c r="I51" s="450">
        <v>1</v>
      </c>
      <c r="J51" s="450">
        <v>0</v>
      </c>
      <c r="K51" s="451" t="s">
        <v>164</v>
      </c>
      <c r="L51" s="451" t="s">
        <v>990</v>
      </c>
      <c r="M51" s="451" t="s">
        <v>935</v>
      </c>
      <c r="N51" s="451" t="s">
        <v>990</v>
      </c>
      <c r="O51" s="451" t="s">
        <v>364</v>
      </c>
      <c r="P51" s="451" t="s">
        <v>246</v>
      </c>
      <c r="Q51" s="451" t="s">
        <v>940</v>
      </c>
      <c r="R51" s="451" t="s">
        <v>409</v>
      </c>
      <c r="S51" s="468">
        <v>0</v>
      </c>
      <c r="T51" s="468">
        <v>494313.00000000006</v>
      </c>
      <c r="U51" s="468">
        <v>494312.92000000004</v>
      </c>
      <c r="V51" s="468">
        <v>494312.92000000004</v>
      </c>
      <c r="W51" s="468">
        <v>494312.92000000004</v>
      </c>
      <c r="X51" s="468">
        <v>494312.92000000004</v>
      </c>
      <c r="Y51" s="452">
        <v>99.999983815922292</v>
      </c>
      <c r="Z51" s="452">
        <v>0</v>
      </c>
    </row>
    <row r="52" spans="2:26" s="194" customFormat="1" ht="45" x14ac:dyDescent="0.2">
      <c r="B52" s="450">
        <v>8</v>
      </c>
      <c r="C52" s="451" t="s">
        <v>144</v>
      </c>
      <c r="D52" s="451" t="s">
        <v>249</v>
      </c>
      <c r="E52" s="451" t="s">
        <v>1101</v>
      </c>
      <c r="F52" s="451" t="s">
        <v>145</v>
      </c>
      <c r="G52" s="451" t="s">
        <v>399</v>
      </c>
      <c r="H52" s="451" t="s">
        <v>363</v>
      </c>
      <c r="I52" s="450">
        <v>1</v>
      </c>
      <c r="J52" s="450">
        <v>0</v>
      </c>
      <c r="K52" s="451" t="s">
        <v>140</v>
      </c>
      <c r="L52" s="451" t="s">
        <v>1066</v>
      </c>
      <c r="M52" s="451" t="s">
        <v>935</v>
      </c>
      <c r="N52" s="451" t="s">
        <v>1066</v>
      </c>
      <c r="O52" s="451" t="s">
        <v>364</v>
      </c>
      <c r="P52" s="451" t="s">
        <v>405</v>
      </c>
      <c r="Q52" s="451" t="s">
        <v>940</v>
      </c>
      <c r="R52" s="451" t="s">
        <v>937</v>
      </c>
      <c r="S52" s="468">
        <v>0</v>
      </c>
      <c r="T52" s="468">
        <v>505951.44000000006</v>
      </c>
      <c r="U52" s="468">
        <v>505951.44000000006</v>
      </c>
      <c r="V52" s="468">
        <v>505951.44000000006</v>
      </c>
      <c r="W52" s="468">
        <v>505951.44000000006</v>
      </c>
      <c r="X52" s="468">
        <v>505951.44000000006</v>
      </c>
      <c r="Y52" s="452">
        <v>100</v>
      </c>
      <c r="Z52" s="452">
        <v>0</v>
      </c>
    </row>
    <row r="53" spans="2:26" s="194" customFormat="1" ht="45" x14ac:dyDescent="0.2">
      <c r="B53" s="450">
        <v>9</v>
      </c>
      <c r="C53" s="451" t="s">
        <v>144</v>
      </c>
      <c r="D53" s="451" t="s">
        <v>249</v>
      </c>
      <c r="E53" s="451" t="s">
        <v>1115</v>
      </c>
      <c r="F53" s="451" t="s">
        <v>145</v>
      </c>
      <c r="G53" s="451" t="s">
        <v>399</v>
      </c>
      <c r="H53" s="451" t="s">
        <v>363</v>
      </c>
      <c r="I53" s="450">
        <v>1</v>
      </c>
      <c r="J53" s="450">
        <v>0</v>
      </c>
      <c r="K53" s="451" t="s">
        <v>140</v>
      </c>
      <c r="L53" s="451" t="s">
        <v>1100</v>
      </c>
      <c r="M53" s="451" t="s">
        <v>935</v>
      </c>
      <c r="N53" s="451" t="s">
        <v>1100</v>
      </c>
      <c r="O53" s="451" t="s">
        <v>364</v>
      </c>
      <c r="P53" s="451" t="s">
        <v>369</v>
      </c>
      <c r="Q53" s="451" t="s">
        <v>940</v>
      </c>
      <c r="R53" s="451" t="s">
        <v>937</v>
      </c>
      <c r="S53" s="468">
        <v>0</v>
      </c>
      <c r="T53" s="468">
        <v>84314.60000000002</v>
      </c>
      <c r="U53" s="468">
        <v>84314.60000000002</v>
      </c>
      <c r="V53" s="468">
        <v>84314.60000000002</v>
      </c>
      <c r="W53" s="468">
        <v>84314.60000000002</v>
      </c>
      <c r="X53" s="468">
        <v>84314.60000000002</v>
      </c>
      <c r="Y53" s="452">
        <v>100</v>
      </c>
      <c r="Z53" s="452">
        <v>0</v>
      </c>
    </row>
    <row r="54" spans="2:26" s="193" customFormat="1" ht="135" x14ac:dyDescent="0.2">
      <c r="B54" s="450">
        <v>10</v>
      </c>
      <c r="C54" s="451" t="s">
        <v>144</v>
      </c>
      <c r="D54" s="451" t="s">
        <v>249</v>
      </c>
      <c r="E54" s="451" t="s">
        <v>570</v>
      </c>
      <c r="F54" s="451" t="s">
        <v>407</v>
      </c>
      <c r="G54" s="451" t="s">
        <v>399</v>
      </c>
      <c r="H54" s="451" t="s">
        <v>363</v>
      </c>
      <c r="I54" s="450">
        <v>1</v>
      </c>
      <c r="J54" s="450">
        <v>0</v>
      </c>
      <c r="K54" s="451" t="s">
        <v>219</v>
      </c>
      <c r="L54" s="451" t="s">
        <v>965</v>
      </c>
      <c r="M54" s="451" t="s">
        <v>935</v>
      </c>
      <c r="N54" s="451" t="s">
        <v>364</v>
      </c>
      <c r="O54" s="451" t="s">
        <v>364</v>
      </c>
      <c r="P54" s="451" t="s">
        <v>369</v>
      </c>
      <c r="Q54" s="451" t="s">
        <v>940</v>
      </c>
      <c r="R54" s="451" t="s">
        <v>408</v>
      </c>
      <c r="S54" s="468">
        <v>2000000</v>
      </c>
      <c r="T54" s="468">
        <v>2000000</v>
      </c>
      <c r="U54" s="468">
        <v>0</v>
      </c>
      <c r="V54" s="468">
        <v>0</v>
      </c>
      <c r="W54" s="468">
        <v>0</v>
      </c>
      <c r="X54" s="468">
        <v>0</v>
      </c>
      <c r="Y54" s="452">
        <v>0</v>
      </c>
      <c r="Z54" s="452">
        <v>0</v>
      </c>
    </row>
    <row r="55" spans="2:26" s="194" customFormat="1" ht="75" x14ac:dyDescent="0.2">
      <c r="B55" s="450">
        <v>11</v>
      </c>
      <c r="C55" s="451" t="s">
        <v>144</v>
      </c>
      <c r="D55" s="451" t="s">
        <v>249</v>
      </c>
      <c r="E55" s="451" t="s">
        <v>1433</v>
      </c>
      <c r="F55" s="451" t="s">
        <v>1434</v>
      </c>
      <c r="G55" s="451" t="s">
        <v>399</v>
      </c>
      <c r="H55" s="451" t="s">
        <v>363</v>
      </c>
      <c r="I55" s="450">
        <v>1</v>
      </c>
      <c r="J55" s="450">
        <v>0</v>
      </c>
      <c r="K55" s="451" t="s">
        <v>140</v>
      </c>
      <c r="L55" s="451" t="s">
        <v>1428</v>
      </c>
      <c r="M55" s="451" t="s">
        <v>983</v>
      </c>
      <c r="N55" s="451" t="s">
        <v>1416</v>
      </c>
      <c r="O55" s="451" t="s">
        <v>364</v>
      </c>
      <c r="P55" s="451" t="s">
        <v>1392</v>
      </c>
      <c r="Q55" s="451" t="s">
        <v>940</v>
      </c>
      <c r="R55" s="451" t="s">
        <v>937</v>
      </c>
      <c r="S55" s="468">
        <v>0</v>
      </c>
      <c r="T55" s="468">
        <v>193500.00000000009</v>
      </c>
      <c r="U55" s="468">
        <v>193500.00000000009</v>
      </c>
      <c r="V55" s="468">
        <v>193500.00000000009</v>
      </c>
      <c r="W55" s="468">
        <v>193500.00000000009</v>
      </c>
      <c r="X55" s="468">
        <v>0</v>
      </c>
      <c r="Y55" s="452">
        <v>100</v>
      </c>
      <c r="Z55" s="452">
        <v>0</v>
      </c>
    </row>
    <row r="56" spans="2:26" s="194" customFormat="1" ht="15.75" customHeight="1" x14ac:dyDescent="0.2">
      <c r="B56" s="416" t="s">
        <v>400</v>
      </c>
      <c r="C56" s="417"/>
      <c r="D56" s="417"/>
      <c r="E56" s="417"/>
      <c r="F56" s="417"/>
      <c r="G56" s="307">
        <v>11</v>
      </c>
      <c r="H56" s="416"/>
      <c r="I56" s="417"/>
      <c r="J56" s="417"/>
      <c r="K56" s="418"/>
      <c r="L56" s="417"/>
      <c r="M56" s="417"/>
      <c r="N56" s="417"/>
      <c r="O56" s="417"/>
      <c r="P56" s="417"/>
      <c r="Q56" s="417"/>
      <c r="R56" s="417"/>
      <c r="S56" s="311"/>
      <c r="T56" s="311"/>
      <c r="U56" s="311"/>
      <c r="V56" s="311"/>
      <c r="W56" s="311"/>
      <c r="X56" s="311"/>
      <c r="Y56" s="219"/>
      <c r="Z56" s="219"/>
    </row>
    <row r="57" spans="2:26" s="194" customFormat="1" ht="15" customHeight="1" x14ac:dyDescent="0.2">
      <c r="B57" s="463" t="s">
        <v>958</v>
      </c>
      <c r="C57" s="417"/>
      <c r="D57" s="417"/>
      <c r="E57" s="417"/>
      <c r="F57" s="417"/>
      <c r="G57" s="417"/>
      <c r="H57" s="417"/>
      <c r="I57" s="417"/>
      <c r="J57" s="417"/>
      <c r="K57" s="417"/>
      <c r="L57" s="417"/>
      <c r="M57" s="417"/>
      <c r="N57" s="417"/>
      <c r="O57" s="417"/>
      <c r="P57" s="417"/>
      <c r="Q57" s="417"/>
      <c r="R57" s="417"/>
      <c r="S57" s="417"/>
      <c r="T57" s="417"/>
      <c r="U57" s="417"/>
      <c r="V57" s="417"/>
      <c r="W57" s="417"/>
      <c r="X57" s="417"/>
      <c r="Y57" s="417"/>
      <c r="Z57" s="417"/>
    </row>
    <row r="58" spans="2:26" s="193" customFormat="1" ht="30" x14ac:dyDescent="0.2">
      <c r="B58" s="304">
        <v>1</v>
      </c>
      <c r="C58" s="305" t="s">
        <v>146</v>
      </c>
      <c r="D58" s="305" t="s">
        <v>250</v>
      </c>
      <c r="E58" s="305" t="s">
        <v>571</v>
      </c>
      <c r="F58" s="305" t="s">
        <v>147</v>
      </c>
      <c r="G58" s="305" t="s">
        <v>399</v>
      </c>
      <c r="H58" s="305" t="s">
        <v>363</v>
      </c>
      <c r="I58" s="304">
        <v>1</v>
      </c>
      <c r="J58" s="304">
        <v>0</v>
      </c>
      <c r="K58" s="305" t="s">
        <v>140</v>
      </c>
      <c r="L58" s="305" t="s">
        <v>939</v>
      </c>
      <c r="M58" s="305" t="s">
        <v>935</v>
      </c>
      <c r="N58" s="305" t="s">
        <v>939</v>
      </c>
      <c r="O58" s="305" t="s">
        <v>364</v>
      </c>
      <c r="P58" s="305" t="s">
        <v>365</v>
      </c>
      <c r="Q58" s="305" t="s">
        <v>940</v>
      </c>
      <c r="R58" s="309" t="s">
        <v>937</v>
      </c>
      <c r="S58" s="310">
        <v>2813101.0000000009</v>
      </c>
      <c r="T58" s="312">
        <v>5542909.7600000016</v>
      </c>
      <c r="U58" s="312">
        <v>2729808.7600000007</v>
      </c>
      <c r="V58" s="310">
        <v>1874139.64</v>
      </c>
      <c r="W58" s="310">
        <v>1874139.64</v>
      </c>
      <c r="X58" s="310">
        <v>1874139.64</v>
      </c>
      <c r="Y58" s="306">
        <v>33.811476663838008</v>
      </c>
      <c r="Z58" s="306">
        <v>0</v>
      </c>
    </row>
    <row r="59" spans="2:26" s="194" customFormat="1" ht="45" x14ac:dyDescent="0.2">
      <c r="B59" s="304">
        <v>2</v>
      </c>
      <c r="C59" s="305" t="s">
        <v>190</v>
      </c>
      <c r="D59" s="305" t="s">
        <v>250</v>
      </c>
      <c r="E59" s="305" t="s">
        <v>572</v>
      </c>
      <c r="F59" s="305" t="s">
        <v>207</v>
      </c>
      <c r="G59" s="305" t="s">
        <v>399</v>
      </c>
      <c r="H59" s="305" t="s">
        <v>363</v>
      </c>
      <c r="I59" s="304">
        <v>1</v>
      </c>
      <c r="J59" s="304">
        <v>0</v>
      </c>
      <c r="K59" s="305" t="s">
        <v>140</v>
      </c>
      <c r="L59" s="305" t="s">
        <v>939</v>
      </c>
      <c r="M59" s="305" t="s">
        <v>935</v>
      </c>
      <c r="N59" s="305" t="s">
        <v>939</v>
      </c>
      <c r="O59" s="305" t="s">
        <v>364</v>
      </c>
      <c r="P59" s="305" t="s">
        <v>365</v>
      </c>
      <c r="Q59" s="305" t="s">
        <v>940</v>
      </c>
      <c r="R59" s="305" t="s">
        <v>937</v>
      </c>
      <c r="S59" s="310">
        <v>1548643</v>
      </c>
      <c r="T59" s="312">
        <v>3253047.34</v>
      </c>
      <c r="U59" s="310">
        <v>1704404.3399999999</v>
      </c>
      <c r="V59" s="310">
        <v>1295525.92</v>
      </c>
      <c r="W59" s="310">
        <v>1295525.92</v>
      </c>
      <c r="X59" s="310">
        <v>1295525.92</v>
      </c>
      <c r="Y59" s="306">
        <v>39.824994369740708</v>
      </c>
      <c r="Z59" s="306">
        <v>0</v>
      </c>
    </row>
    <row r="60" spans="2:26" s="194" customFormat="1" ht="15.75" customHeight="1" x14ac:dyDescent="0.2">
      <c r="B60" s="416" t="s">
        <v>400</v>
      </c>
      <c r="C60" s="417"/>
      <c r="D60" s="417"/>
      <c r="E60" s="417"/>
      <c r="F60" s="417"/>
      <c r="G60" s="307">
        <v>2</v>
      </c>
      <c r="H60" s="416"/>
      <c r="I60" s="417"/>
      <c r="J60" s="417"/>
      <c r="K60" s="418"/>
      <c r="L60" s="417"/>
      <c r="M60" s="417"/>
      <c r="N60" s="417"/>
      <c r="O60" s="417"/>
      <c r="P60" s="417"/>
      <c r="Q60" s="417"/>
      <c r="R60" s="417"/>
      <c r="S60" s="311"/>
      <c r="T60" s="311"/>
      <c r="U60" s="311"/>
      <c r="V60" s="311"/>
      <c r="W60" s="311"/>
      <c r="X60" s="311"/>
      <c r="Y60" s="219"/>
      <c r="Z60" s="219"/>
    </row>
    <row r="61" spans="2:26" s="193" customFormat="1" ht="15" customHeight="1" x14ac:dyDescent="0.2">
      <c r="B61" s="463" t="s">
        <v>960</v>
      </c>
      <c r="C61" s="417"/>
      <c r="D61" s="417"/>
      <c r="E61" s="417"/>
      <c r="F61" s="417"/>
      <c r="G61" s="417"/>
      <c r="H61" s="417"/>
      <c r="I61" s="417"/>
      <c r="J61" s="417"/>
      <c r="K61" s="417"/>
      <c r="L61" s="417"/>
      <c r="M61" s="417"/>
      <c r="N61" s="417"/>
      <c r="O61" s="417"/>
      <c r="P61" s="417"/>
      <c r="Q61" s="417"/>
      <c r="R61" s="417"/>
      <c r="S61" s="417"/>
      <c r="T61" s="417"/>
      <c r="U61" s="417"/>
      <c r="V61" s="417"/>
      <c r="W61" s="417"/>
      <c r="X61" s="417"/>
      <c r="Y61" s="417"/>
      <c r="Z61" s="417"/>
    </row>
    <row r="62" spans="2:26" s="194" customFormat="1" ht="75" x14ac:dyDescent="0.2">
      <c r="B62" s="459">
        <v>1</v>
      </c>
      <c r="C62" s="460" t="s">
        <v>133</v>
      </c>
      <c r="D62" s="460" t="s">
        <v>251</v>
      </c>
      <c r="E62" s="460" t="s">
        <v>573</v>
      </c>
      <c r="F62" s="460" t="s">
        <v>149</v>
      </c>
      <c r="G62" s="460" t="s">
        <v>399</v>
      </c>
      <c r="H62" s="460" t="s">
        <v>363</v>
      </c>
      <c r="I62" s="459">
        <v>1</v>
      </c>
      <c r="J62" s="459">
        <v>0</v>
      </c>
      <c r="K62" s="460" t="s">
        <v>140</v>
      </c>
      <c r="L62" s="460" t="s">
        <v>939</v>
      </c>
      <c r="M62" s="460" t="s">
        <v>935</v>
      </c>
      <c r="N62" s="460" t="s">
        <v>959</v>
      </c>
      <c r="O62" s="460" t="s">
        <v>364</v>
      </c>
      <c r="P62" s="460" t="s">
        <v>365</v>
      </c>
      <c r="Q62" s="460" t="s">
        <v>940</v>
      </c>
      <c r="R62" s="460" t="s">
        <v>937</v>
      </c>
      <c r="S62" s="467">
        <v>19344454</v>
      </c>
      <c r="T62" s="470">
        <v>38615183.390000008</v>
      </c>
      <c r="U62" s="470">
        <v>18978649.449999999</v>
      </c>
      <c r="V62" s="470">
        <v>13194554.629999999</v>
      </c>
      <c r="W62" s="470">
        <v>13194554.629999999</v>
      </c>
      <c r="X62" s="467">
        <v>13194554.629999999</v>
      </c>
      <c r="Y62" s="461">
        <v>34.169343433487178</v>
      </c>
      <c r="Z62" s="461">
        <v>0</v>
      </c>
    </row>
    <row r="63" spans="2:26" s="194" customFormat="1" ht="75" x14ac:dyDescent="0.2">
      <c r="B63" s="450">
        <v>2</v>
      </c>
      <c r="C63" s="451" t="s">
        <v>133</v>
      </c>
      <c r="D63" s="451" t="s">
        <v>251</v>
      </c>
      <c r="E63" s="451" t="s">
        <v>1118</v>
      </c>
      <c r="F63" s="451" t="s">
        <v>149</v>
      </c>
      <c r="G63" s="451" t="s">
        <v>399</v>
      </c>
      <c r="H63" s="451" t="s">
        <v>363</v>
      </c>
      <c r="I63" s="450">
        <v>1</v>
      </c>
      <c r="J63" s="450">
        <v>0</v>
      </c>
      <c r="K63" s="451" t="s">
        <v>140</v>
      </c>
      <c r="L63" s="451" t="s">
        <v>1100</v>
      </c>
      <c r="M63" s="451" t="s">
        <v>935</v>
      </c>
      <c r="N63" s="451" t="s">
        <v>1100</v>
      </c>
      <c r="O63" s="451" t="s">
        <v>364</v>
      </c>
      <c r="P63" s="451" t="s">
        <v>369</v>
      </c>
      <c r="Q63" s="451" t="s">
        <v>940</v>
      </c>
      <c r="R63" s="451" t="s">
        <v>937</v>
      </c>
      <c r="S63" s="468">
        <v>0</v>
      </c>
      <c r="T63" s="468">
        <v>119944</v>
      </c>
      <c r="U63" s="468">
        <v>119944</v>
      </c>
      <c r="V63" s="468">
        <v>119944</v>
      </c>
      <c r="W63" s="468">
        <v>119944</v>
      </c>
      <c r="X63" s="468">
        <v>119944</v>
      </c>
      <c r="Y63" s="452">
        <v>100</v>
      </c>
      <c r="Z63" s="452">
        <v>0</v>
      </c>
    </row>
    <row r="64" spans="2:26" s="193" customFormat="1" ht="45" x14ac:dyDescent="0.2">
      <c r="B64" s="450">
        <v>3</v>
      </c>
      <c r="C64" s="451" t="s">
        <v>133</v>
      </c>
      <c r="D64" s="451" t="s">
        <v>251</v>
      </c>
      <c r="E64" s="451" t="s">
        <v>574</v>
      </c>
      <c r="F64" s="451" t="s">
        <v>119</v>
      </c>
      <c r="G64" s="451" t="s">
        <v>399</v>
      </c>
      <c r="H64" s="451" t="s">
        <v>363</v>
      </c>
      <c r="I64" s="450">
        <v>1</v>
      </c>
      <c r="J64" s="450">
        <v>0</v>
      </c>
      <c r="K64" s="451" t="s">
        <v>221</v>
      </c>
      <c r="L64" s="451" t="s">
        <v>939</v>
      </c>
      <c r="M64" s="451" t="s">
        <v>935</v>
      </c>
      <c r="N64" s="451" t="s">
        <v>364</v>
      </c>
      <c r="O64" s="451" t="s">
        <v>364</v>
      </c>
      <c r="P64" s="451" t="s">
        <v>369</v>
      </c>
      <c r="Q64" s="451" t="s">
        <v>940</v>
      </c>
      <c r="R64" s="451" t="s">
        <v>937</v>
      </c>
      <c r="S64" s="468">
        <v>225000.00000000009</v>
      </c>
      <c r="T64" s="468">
        <v>375000.00000000017</v>
      </c>
      <c r="U64" s="468">
        <v>0</v>
      </c>
      <c r="V64" s="468">
        <v>0</v>
      </c>
      <c r="W64" s="468">
        <v>0</v>
      </c>
      <c r="X64" s="468">
        <v>0</v>
      </c>
      <c r="Y64" s="452">
        <v>0</v>
      </c>
      <c r="Z64" s="452">
        <v>0</v>
      </c>
    </row>
    <row r="65" spans="2:26" s="193" customFormat="1" ht="60" x14ac:dyDescent="0.2">
      <c r="B65" s="450">
        <v>4</v>
      </c>
      <c r="C65" s="451" t="s">
        <v>133</v>
      </c>
      <c r="D65" s="451" t="s">
        <v>251</v>
      </c>
      <c r="E65" s="451" t="s">
        <v>575</v>
      </c>
      <c r="F65" s="451" t="s">
        <v>120</v>
      </c>
      <c r="G65" s="451" t="s">
        <v>401</v>
      </c>
      <c r="H65" s="451" t="s">
        <v>402</v>
      </c>
      <c r="I65" s="450">
        <v>1</v>
      </c>
      <c r="J65" s="450">
        <v>0</v>
      </c>
      <c r="K65" s="451" t="s">
        <v>221</v>
      </c>
      <c r="L65" s="451" t="s">
        <v>939</v>
      </c>
      <c r="M65" s="451" t="s">
        <v>935</v>
      </c>
      <c r="N65" s="451" t="s">
        <v>364</v>
      </c>
      <c r="O65" s="451" t="s">
        <v>364</v>
      </c>
      <c r="P65" s="451" t="s">
        <v>369</v>
      </c>
      <c r="Q65" s="451" t="s">
        <v>940</v>
      </c>
      <c r="R65" s="451" t="s">
        <v>1038</v>
      </c>
      <c r="S65" s="468">
        <v>100000</v>
      </c>
      <c r="T65" s="468">
        <v>100000</v>
      </c>
      <c r="U65" s="468">
        <v>0</v>
      </c>
      <c r="V65" s="468">
        <v>0</v>
      </c>
      <c r="W65" s="468">
        <v>0</v>
      </c>
      <c r="X65" s="468">
        <v>0</v>
      </c>
      <c r="Y65" s="452">
        <v>0</v>
      </c>
      <c r="Z65" s="452">
        <v>0</v>
      </c>
    </row>
    <row r="66" spans="2:26" s="194" customFormat="1" ht="15.75" customHeight="1" x14ac:dyDescent="0.2">
      <c r="B66" s="416" t="s">
        <v>400</v>
      </c>
      <c r="C66" s="417"/>
      <c r="D66" s="417"/>
      <c r="E66" s="417"/>
      <c r="F66" s="417"/>
      <c r="G66" s="307">
        <v>4</v>
      </c>
      <c r="H66" s="416"/>
      <c r="I66" s="417"/>
      <c r="J66" s="417"/>
      <c r="K66" s="418"/>
      <c r="L66" s="417"/>
      <c r="M66" s="417"/>
      <c r="N66" s="417"/>
      <c r="O66" s="417"/>
      <c r="P66" s="417"/>
      <c r="Q66" s="417"/>
      <c r="R66" s="417"/>
      <c r="S66" s="311"/>
      <c r="T66" s="311"/>
      <c r="U66" s="311"/>
      <c r="V66" s="311"/>
      <c r="W66" s="311"/>
      <c r="X66" s="311"/>
      <c r="Y66" s="219"/>
      <c r="Z66" s="219"/>
    </row>
    <row r="67" spans="2:26" s="194" customFormat="1" ht="15" customHeight="1" x14ac:dyDescent="0.2">
      <c r="B67" s="464" t="s">
        <v>1032</v>
      </c>
      <c r="C67" s="465"/>
      <c r="D67" s="465"/>
      <c r="E67" s="465"/>
      <c r="F67" s="465"/>
      <c r="G67" s="465"/>
      <c r="H67" s="465"/>
      <c r="I67" s="465"/>
      <c r="J67" s="465"/>
      <c r="K67" s="465"/>
      <c r="L67" s="465"/>
      <c r="M67" s="465"/>
      <c r="N67" s="465"/>
      <c r="O67" s="465"/>
      <c r="P67" s="465"/>
      <c r="Q67" s="465"/>
      <c r="R67" s="465"/>
      <c r="S67" s="465"/>
      <c r="T67" s="465"/>
      <c r="U67" s="465"/>
      <c r="V67" s="465"/>
      <c r="W67" s="465"/>
      <c r="X67" s="465"/>
      <c r="Y67" s="465"/>
      <c r="Z67" s="466"/>
    </row>
    <row r="68" spans="2:26" s="193" customFormat="1" ht="45" x14ac:dyDescent="0.2">
      <c r="B68" s="450">
        <v>1</v>
      </c>
      <c r="C68" s="451" t="s">
        <v>133</v>
      </c>
      <c r="D68" s="451" t="s">
        <v>253</v>
      </c>
      <c r="E68" s="451" t="s">
        <v>1206</v>
      </c>
      <c r="F68" s="451" t="s">
        <v>256</v>
      </c>
      <c r="G68" s="451" t="s">
        <v>399</v>
      </c>
      <c r="H68" s="451" t="s">
        <v>363</v>
      </c>
      <c r="I68" s="450">
        <v>1</v>
      </c>
      <c r="J68" s="450">
        <v>1</v>
      </c>
      <c r="K68" s="451" t="s">
        <v>134</v>
      </c>
      <c r="L68" s="451" t="s">
        <v>1207</v>
      </c>
      <c r="M68" s="451" t="s">
        <v>1208</v>
      </c>
      <c r="N68" s="451" t="s">
        <v>1209</v>
      </c>
      <c r="O68" s="451" t="s">
        <v>1210</v>
      </c>
      <c r="P68" s="451" t="s">
        <v>365</v>
      </c>
      <c r="Q68" s="451" t="s">
        <v>940</v>
      </c>
      <c r="R68" s="451" t="s">
        <v>937</v>
      </c>
      <c r="S68" s="468">
        <v>0</v>
      </c>
      <c r="T68" s="468">
        <v>289884.00000000006</v>
      </c>
      <c r="U68" s="468">
        <v>289884.00000000006</v>
      </c>
      <c r="V68" s="468">
        <v>289884.00000000006</v>
      </c>
      <c r="W68" s="468">
        <v>289884.00000000006</v>
      </c>
      <c r="X68" s="468">
        <v>289884.00000000006</v>
      </c>
      <c r="Y68" s="452">
        <v>100</v>
      </c>
      <c r="Z68" s="453">
        <v>100</v>
      </c>
    </row>
    <row r="69" spans="2:26" s="194" customFormat="1" ht="45" x14ac:dyDescent="0.2">
      <c r="B69" s="450">
        <v>2</v>
      </c>
      <c r="C69" s="451" t="s">
        <v>133</v>
      </c>
      <c r="D69" s="451" t="s">
        <v>253</v>
      </c>
      <c r="E69" s="451" t="s">
        <v>1211</v>
      </c>
      <c r="F69" s="451" t="s">
        <v>222</v>
      </c>
      <c r="G69" s="451" t="s">
        <v>399</v>
      </c>
      <c r="H69" s="451" t="s">
        <v>363</v>
      </c>
      <c r="I69" s="450">
        <v>1</v>
      </c>
      <c r="J69" s="450">
        <v>1</v>
      </c>
      <c r="K69" s="451" t="s">
        <v>134</v>
      </c>
      <c r="L69" s="451" t="s">
        <v>1207</v>
      </c>
      <c r="M69" s="451" t="s">
        <v>1208</v>
      </c>
      <c r="N69" s="451" t="s">
        <v>1209</v>
      </c>
      <c r="O69" s="451" t="s">
        <v>1210</v>
      </c>
      <c r="P69" s="451" t="s">
        <v>365</v>
      </c>
      <c r="Q69" s="451" t="s">
        <v>940</v>
      </c>
      <c r="R69" s="451" t="s">
        <v>937</v>
      </c>
      <c r="S69" s="468">
        <v>0</v>
      </c>
      <c r="T69" s="468">
        <v>329498.00000000006</v>
      </c>
      <c r="U69" s="468">
        <v>329498.00000000006</v>
      </c>
      <c r="V69" s="468">
        <v>329498.00000000006</v>
      </c>
      <c r="W69" s="468">
        <v>329498.00000000006</v>
      </c>
      <c r="X69" s="468">
        <v>329498.00000000006</v>
      </c>
      <c r="Y69" s="452">
        <v>100</v>
      </c>
      <c r="Z69" s="453">
        <v>100</v>
      </c>
    </row>
    <row r="70" spans="2:26" s="194" customFormat="1" ht="45" x14ac:dyDescent="0.2">
      <c r="B70" s="450">
        <v>3</v>
      </c>
      <c r="C70" s="451" t="s">
        <v>133</v>
      </c>
      <c r="D70" s="451" t="s">
        <v>253</v>
      </c>
      <c r="E70" s="451" t="s">
        <v>576</v>
      </c>
      <c r="F70" s="451" t="s">
        <v>150</v>
      </c>
      <c r="G70" s="451" t="s">
        <v>399</v>
      </c>
      <c r="H70" s="451" t="s">
        <v>363</v>
      </c>
      <c r="I70" s="450">
        <v>568.20000000000005</v>
      </c>
      <c r="J70" s="450">
        <v>0</v>
      </c>
      <c r="K70" s="451" t="s">
        <v>151</v>
      </c>
      <c r="L70" s="451" t="s">
        <v>939</v>
      </c>
      <c r="M70" s="451" t="s">
        <v>964</v>
      </c>
      <c r="N70" s="451" t="s">
        <v>364</v>
      </c>
      <c r="O70" s="451" t="s">
        <v>364</v>
      </c>
      <c r="P70" s="451" t="s">
        <v>365</v>
      </c>
      <c r="Q70" s="451" t="s">
        <v>940</v>
      </c>
      <c r="R70" s="451" t="s">
        <v>937</v>
      </c>
      <c r="S70" s="468">
        <v>350000.00000000006</v>
      </c>
      <c r="T70" s="468">
        <v>350000.00000000006</v>
      </c>
      <c r="U70" s="468">
        <v>0</v>
      </c>
      <c r="V70" s="468">
        <v>0</v>
      </c>
      <c r="W70" s="468">
        <v>0</v>
      </c>
      <c r="X70" s="468">
        <v>0</v>
      </c>
      <c r="Y70" s="452">
        <v>0</v>
      </c>
      <c r="Z70" s="452">
        <v>0</v>
      </c>
    </row>
    <row r="71" spans="2:26" s="193" customFormat="1" ht="45" x14ac:dyDescent="0.2">
      <c r="B71" s="450">
        <v>4</v>
      </c>
      <c r="C71" s="451" t="s">
        <v>133</v>
      </c>
      <c r="D71" s="451" t="s">
        <v>253</v>
      </c>
      <c r="E71" s="451" t="s">
        <v>577</v>
      </c>
      <c r="F71" s="451" t="s">
        <v>222</v>
      </c>
      <c r="G71" s="451" t="s">
        <v>399</v>
      </c>
      <c r="H71" s="451" t="s">
        <v>363</v>
      </c>
      <c r="I71" s="450">
        <v>1</v>
      </c>
      <c r="J71" s="450">
        <v>0</v>
      </c>
      <c r="K71" s="451" t="s">
        <v>134</v>
      </c>
      <c r="L71" s="451" t="s">
        <v>939</v>
      </c>
      <c r="M71" s="451" t="s">
        <v>935</v>
      </c>
      <c r="N71" s="451" t="s">
        <v>364</v>
      </c>
      <c r="O71" s="451" t="s">
        <v>364</v>
      </c>
      <c r="P71" s="451" t="s">
        <v>365</v>
      </c>
      <c r="Q71" s="451" t="s">
        <v>940</v>
      </c>
      <c r="R71" s="451" t="s">
        <v>937</v>
      </c>
      <c r="S71" s="468">
        <v>100000</v>
      </c>
      <c r="T71" s="468">
        <v>100000</v>
      </c>
      <c r="U71" s="468">
        <v>0</v>
      </c>
      <c r="V71" s="468">
        <v>0</v>
      </c>
      <c r="W71" s="468">
        <v>0</v>
      </c>
      <c r="X71" s="468">
        <v>0</v>
      </c>
      <c r="Y71" s="452">
        <v>0</v>
      </c>
      <c r="Z71" s="452">
        <v>0</v>
      </c>
    </row>
    <row r="72" spans="2:26" s="194" customFormat="1" ht="45" x14ac:dyDescent="0.2">
      <c r="B72" s="450">
        <v>5</v>
      </c>
      <c r="C72" s="451" t="s">
        <v>133</v>
      </c>
      <c r="D72" s="451" t="s">
        <v>253</v>
      </c>
      <c r="E72" s="451" t="s">
        <v>578</v>
      </c>
      <c r="F72" s="451" t="s">
        <v>254</v>
      </c>
      <c r="G72" s="451" t="s">
        <v>399</v>
      </c>
      <c r="H72" s="451" t="s">
        <v>363</v>
      </c>
      <c r="I72" s="450">
        <v>9703</v>
      </c>
      <c r="J72" s="450">
        <v>0</v>
      </c>
      <c r="K72" s="451" t="s">
        <v>151</v>
      </c>
      <c r="L72" s="451" t="s">
        <v>939</v>
      </c>
      <c r="M72" s="451" t="s">
        <v>935</v>
      </c>
      <c r="N72" s="451" t="s">
        <v>364</v>
      </c>
      <c r="O72" s="451" t="s">
        <v>364</v>
      </c>
      <c r="P72" s="451" t="s">
        <v>365</v>
      </c>
      <c r="Q72" s="451" t="s">
        <v>940</v>
      </c>
      <c r="R72" s="451" t="s">
        <v>937</v>
      </c>
      <c r="S72" s="468">
        <v>150000.00000000009</v>
      </c>
      <c r="T72" s="468">
        <v>150000.00000000009</v>
      </c>
      <c r="U72" s="468">
        <v>0</v>
      </c>
      <c r="V72" s="468">
        <v>0</v>
      </c>
      <c r="W72" s="468">
        <v>0</v>
      </c>
      <c r="X72" s="468">
        <v>0</v>
      </c>
      <c r="Y72" s="452">
        <v>0</v>
      </c>
      <c r="Z72" s="452">
        <v>0</v>
      </c>
    </row>
    <row r="73" spans="2:26" s="194" customFormat="1" ht="45" x14ac:dyDescent="0.2">
      <c r="B73" s="450">
        <v>6</v>
      </c>
      <c r="C73" s="451" t="s">
        <v>133</v>
      </c>
      <c r="D73" s="451" t="s">
        <v>253</v>
      </c>
      <c r="E73" s="451" t="s">
        <v>579</v>
      </c>
      <c r="F73" s="451" t="s">
        <v>255</v>
      </c>
      <c r="G73" s="451" t="s">
        <v>399</v>
      </c>
      <c r="H73" s="451" t="s">
        <v>363</v>
      </c>
      <c r="I73" s="450">
        <v>16000</v>
      </c>
      <c r="J73" s="450">
        <v>0</v>
      </c>
      <c r="K73" s="451" t="s">
        <v>151</v>
      </c>
      <c r="L73" s="451" t="s">
        <v>939</v>
      </c>
      <c r="M73" s="451" t="s">
        <v>935</v>
      </c>
      <c r="N73" s="451" t="s">
        <v>364</v>
      </c>
      <c r="O73" s="451" t="s">
        <v>364</v>
      </c>
      <c r="P73" s="451" t="s">
        <v>365</v>
      </c>
      <c r="Q73" s="451" t="s">
        <v>940</v>
      </c>
      <c r="R73" s="451" t="s">
        <v>1038</v>
      </c>
      <c r="S73" s="468">
        <v>150000.00000000009</v>
      </c>
      <c r="T73" s="468">
        <v>150000.00000000009</v>
      </c>
      <c r="U73" s="468">
        <v>0</v>
      </c>
      <c r="V73" s="468">
        <v>0</v>
      </c>
      <c r="W73" s="468">
        <v>0</v>
      </c>
      <c r="X73" s="468">
        <v>0</v>
      </c>
      <c r="Y73" s="452">
        <v>0</v>
      </c>
      <c r="Z73" s="452">
        <v>0</v>
      </c>
    </row>
    <row r="74" spans="2:26" s="193" customFormat="1" ht="45" x14ac:dyDescent="0.2">
      <c r="B74" s="450">
        <v>7</v>
      </c>
      <c r="C74" s="451" t="s">
        <v>133</v>
      </c>
      <c r="D74" s="451" t="s">
        <v>253</v>
      </c>
      <c r="E74" s="451" t="s">
        <v>580</v>
      </c>
      <c r="F74" s="451" t="s">
        <v>256</v>
      </c>
      <c r="G74" s="451" t="s">
        <v>399</v>
      </c>
      <c r="H74" s="451" t="s">
        <v>363</v>
      </c>
      <c r="I74" s="450">
        <v>1</v>
      </c>
      <c r="J74" s="450">
        <v>1</v>
      </c>
      <c r="K74" s="451" t="s">
        <v>134</v>
      </c>
      <c r="L74" s="451" t="s">
        <v>939</v>
      </c>
      <c r="M74" s="451" t="s">
        <v>935</v>
      </c>
      <c r="N74" s="451" t="s">
        <v>364</v>
      </c>
      <c r="O74" s="451" t="s">
        <v>364</v>
      </c>
      <c r="P74" s="451" t="s">
        <v>369</v>
      </c>
      <c r="Q74" s="451" t="s">
        <v>940</v>
      </c>
      <c r="R74" s="451" t="s">
        <v>937</v>
      </c>
      <c r="S74" s="468">
        <v>250000.00000000009</v>
      </c>
      <c r="T74" s="468">
        <v>250000.00000000009</v>
      </c>
      <c r="U74" s="468">
        <v>0</v>
      </c>
      <c r="V74" s="468">
        <v>0</v>
      </c>
      <c r="W74" s="468">
        <v>0</v>
      </c>
      <c r="X74" s="468">
        <v>0</v>
      </c>
      <c r="Y74" s="452">
        <v>0</v>
      </c>
      <c r="Z74" s="452">
        <v>0</v>
      </c>
    </row>
    <row r="75" spans="2:26" s="194" customFormat="1" ht="15.75" customHeight="1" x14ac:dyDescent="0.2">
      <c r="B75" s="416" t="s">
        <v>400</v>
      </c>
      <c r="C75" s="417"/>
      <c r="D75" s="417"/>
      <c r="E75" s="417"/>
      <c r="F75" s="417"/>
      <c r="G75" s="307">
        <v>7</v>
      </c>
      <c r="H75" s="416"/>
      <c r="I75" s="417"/>
      <c r="J75" s="417"/>
      <c r="K75" s="418"/>
      <c r="L75" s="417"/>
      <c r="M75" s="417"/>
      <c r="N75" s="417"/>
      <c r="O75" s="417"/>
      <c r="P75" s="417"/>
      <c r="Q75" s="417"/>
      <c r="R75" s="417"/>
      <c r="S75" s="311"/>
      <c r="T75" s="311"/>
      <c r="U75" s="311"/>
      <c r="V75" s="311"/>
      <c r="W75" s="311"/>
      <c r="X75" s="311"/>
      <c r="Y75" s="219"/>
      <c r="Z75" s="219"/>
    </row>
    <row r="76" spans="2:26" s="194" customFormat="1" ht="15" customHeight="1" x14ac:dyDescent="0.2">
      <c r="B76" s="464" t="s">
        <v>1033</v>
      </c>
      <c r="C76" s="465"/>
      <c r="D76" s="465"/>
      <c r="E76" s="465"/>
      <c r="F76" s="465"/>
      <c r="G76" s="465"/>
      <c r="H76" s="465"/>
      <c r="I76" s="465"/>
      <c r="J76" s="465"/>
      <c r="K76" s="465"/>
      <c r="L76" s="465"/>
      <c r="M76" s="465"/>
      <c r="N76" s="465"/>
      <c r="O76" s="465"/>
      <c r="P76" s="465"/>
      <c r="Q76" s="465"/>
      <c r="R76" s="465"/>
      <c r="S76" s="465"/>
      <c r="T76" s="465"/>
      <c r="U76" s="465"/>
      <c r="V76" s="465"/>
      <c r="W76" s="465"/>
      <c r="X76" s="465"/>
      <c r="Y76" s="465"/>
      <c r="Z76" s="466"/>
    </row>
    <row r="77" spans="2:26" s="193" customFormat="1" ht="120" x14ac:dyDescent="0.2">
      <c r="B77" s="450">
        <v>1</v>
      </c>
      <c r="C77" s="451" t="s">
        <v>133</v>
      </c>
      <c r="D77" s="451" t="s">
        <v>257</v>
      </c>
      <c r="E77" s="451" t="s">
        <v>1200</v>
      </c>
      <c r="F77" s="451" t="s">
        <v>1201</v>
      </c>
      <c r="G77" s="451" t="s">
        <v>399</v>
      </c>
      <c r="H77" s="451" t="s">
        <v>363</v>
      </c>
      <c r="I77" s="450">
        <v>1</v>
      </c>
      <c r="J77" s="450">
        <v>1</v>
      </c>
      <c r="K77" s="451" t="s">
        <v>1182</v>
      </c>
      <c r="L77" s="451" t="s">
        <v>1007</v>
      </c>
      <c r="M77" s="451" t="s">
        <v>944</v>
      </c>
      <c r="N77" s="451" t="s">
        <v>990</v>
      </c>
      <c r="O77" s="451" t="s">
        <v>1202</v>
      </c>
      <c r="P77" s="451" t="s">
        <v>277</v>
      </c>
      <c r="Q77" s="451" t="s">
        <v>945</v>
      </c>
      <c r="R77" s="451" t="s">
        <v>937</v>
      </c>
      <c r="S77" s="468">
        <v>0</v>
      </c>
      <c r="T77" s="468">
        <v>16081.029999999999</v>
      </c>
      <c r="U77" s="468">
        <v>16081.029999999999</v>
      </c>
      <c r="V77" s="468">
        <v>16081.029999999999</v>
      </c>
      <c r="W77" s="468">
        <v>16081.029999999999</v>
      </c>
      <c r="X77" s="468">
        <v>16081.029999999999</v>
      </c>
      <c r="Y77" s="452">
        <v>100</v>
      </c>
      <c r="Z77" s="453">
        <v>100</v>
      </c>
    </row>
    <row r="78" spans="2:26" s="194" customFormat="1" ht="120" x14ac:dyDescent="0.2">
      <c r="B78" s="450">
        <v>2</v>
      </c>
      <c r="C78" s="451" t="s">
        <v>133</v>
      </c>
      <c r="D78" s="451" t="s">
        <v>257</v>
      </c>
      <c r="E78" s="451" t="s">
        <v>1267</v>
      </c>
      <c r="F78" s="451" t="s">
        <v>1268</v>
      </c>
      <c r="G78" s="451" t="s">
        <v>399</v>
      </c>
      <c r="H78" s="451" t="s">
        <v>363</v>
      </c>
      <c r="I78" s="450">
        <v>35</v>
      </c>
      <c r="J78" s="450">
        <v>35</v>
      </c>
      <c r="K78" s="451" t="s">
        <v>1070</v>
      </c>
      <c r="L78" s="451" t="s">
        <v>1007</v>
      </c>
      <c r="M78" s="451" t="s">
        <v>1269</v>
      </c>
      <c r="N78" s="451" t="s">
        <v>1270</v>
      </c>
      <c r="O78" s="451" t="s">
        <v>1435</v>
      </c>
      <c r="P78" s="451" t="s">
        <v>277</v>
      </c>
      <c r="Q78" s="451" t="s">
        <v>940</v>
      </c>
      <c r="R78" s="451" t="s">
        <v>937</v>
      </c>
      <c r="S78" s="468">
        <v>0</v>
      </c>
      <c r="T78" s="468">
        <v>489622.7900000001</v>
      </c>
      <c r="U78" s="468">
        <v>489622.7900000001</v>
      </c>
      <c r="V78" s="468">
        <v>489622.7900000001</v>
      </c>
      <c r="W78" s="468">
        <v>489622.7900000001</v>
      </c>
      <c r="X78" s="468">
        <v>489622.7900000001</v>
      </c>
      <c r="Y78" s="452">
        <v>100</v>
      </c>
      <c r="Z78" s="453">
        <v>100</v>
      </c>
    </row>
    <row r="79" spans="2:26" s="194" customFormat="1" ht="120" x14ac:dyDescent="0.2">
      <c r="B79" s="450">
        <v>3</v>
      </c>
      <c r="C79" s="451" t="s">
        <v>133</v>
      </c>
      <c r="D79" s="451" t="s">
        <v>257</v>
      </c>
      <c r="E79" s="451" t="s">
        <v>1436</v>
      </c>
      <c r="F79" s="451" t="s">
        <v>1437</v>
      </c>
      <c r="G79" s="451" t="s">
        <v>399</v>
      </c>
      <c r="H79" s="451" t="s">
        <v>363</v>
      </c>
      <c r="I79" s="450">
        <v>30</v>
      </c>
      <c r="J79" s="450">
        <v>30</v>
      </c>
      <c r="K79" s="451" t="s">
        <v>1070</v>
      </c>
      <c r="L79" s="451" t="s">
        <v>1438</v>
      </c>
      <c r="M79" s="451" t="s">
        <v>986</v>
      </c>
      <c r="N79" s="451" t="s">
        <v>991</v>
      </c>
      <c r="O79" s="451" t="s">
        <v>1439</v>
      </c>
      <c r="P79" s="451" t="s">
        <v>277</v>
      </c>
      <c r="Q79" s="451" t="s">
        <v>940</v>
      </c>
      <c r="R79" s="451" t="s">
        <v>937</v>
      </c>
      <c r="S79" s="468">
        <v>0</v>
      </c>
      <c r="T79" s="468">
        <v>495845.01000000007</v>
      </c>
      <c r="U79" s="468">
        <v>495845.01000000007</v>
      </c>
      <c r="V79" s="468">
        <v>495845.01000000007</v>
      </c>
      <c r="W79" s="468">
        <v>495845.01000000007</v>
      </c>
      <c r="X79" s="468">
        <v>495845.01000000007</v>
      </c>
      <c r="Y79" s="452">
        <v>100</v>
      </c>
      <c r="Z79" s="453">
        <v>100</v>
      </c>
    </row>
    <row r="80" spans="2:26" s="193" customFormat="1" ht="45" x14ac:dyDescent="0.2">
      <c r="B80" s="450">
        <v>4</v>
      </c>
      <c r="C80" s="451" t="s">
        <v>133</v>
      </c>
      <c r="D80" s="451" t="s">
        <v>257</v>
      </c>
      <c r="E80" s="451" t="s">
        <v>581</v>
      </c>
      <c r="F80" s="451" t="s">
        <v>152</v>
      </c>
      <c r="G80" s="451" t="s">
        <v>399</v>
      </c>
      <c r="H80" s="451" t="s">
        <v>363</v>
      </c>
      <c r="I80" s="450">
        <v>1</v>
      </c>
      <c r="J80" s="450">
        <v>0</v>
      </c>
      <c r="K80" s="451" t="s">
        <v>134</v>
      </c>
      <c r="L80" s="451" t="s">
        <v>939</v>
      </c>
      <c r="M80" s="451" t="s">
        <v>935</v>
      </c>
      <c r="N80" s="451" t="s">
        <v>364</v>
      </c>
      <c r="O80" s="451" t="s">
        <v>364</v>
      </c>
      <c r="P80" s="451" t="s">
        <v>365</v>
      </c>
      <c r="Q80" s="451" t="s">
        <v>940</v>
      </c>
      <c r="R80" s="451" t="s">
        <v>937</v>
      </c>
      <c r="S80" s="468">
        <v>100000</v>
      </c>
      <c r="T80" s="468">
        <v>100000</v>
      </c>
      <c r="U80" s="468">
        <v>0</v>
      </c>
      <c r="V80" s="468">
        <v>0</v>
      </c>
      <c r="W80" s="468">
        <v>0</v>
      </c>
      <c r="X80" s="468">
        <v>0</v>
      </c>
      <c r="Y80" s="452">
        <v>0</v>
      </c>
      <c r="Z80" s="452">
        <v>0</v>
      </c>
    </row>
    <row r="81" spans="2:26" s="194" customFormat="1" ht="45" x14ac:dyDescent="0.2">
      <c r="B81" s="450">
        <v>5</v>
      </c>
      <c r="C81" s="451" t="s">
        <v>133</v>
      </c>
      <c r="D81" s="451" t="s">
        <v>257</v>
      </c>
      <c r="E81" s="451" t="s">
        <v>582</v>
      </c>
      <c r="F81" s="451" t="s">
        <v>153</v>
      </c>
      <c r="G81" s="451" t="s">
        <v>399</v>
      </c>
      <c r="H81" s="451" t="s">
        <v>363</v>
      </c>
      <c r="I81" s="450">
        <v>1</v>
      </c>
      <c r="J81" s="450">
        <v>0</v>
      </c>
      <c r="K81" s="451" t="s">
        <v>134</v>
      </c>
      <c r="L81" s="451" t="s">
        <v>963</v>
      </c>
      <c r="M81" s="451" t="s">
        <v>944</v>
      </c>
      <c r="N81" s="451" t="s">
        <v>364</v>
      </c>
      <c r="O81" s="451" t="s">
        <v>364</v>
      </c>
      <c r="P81" s="451" t="s">
        <v>365</v>
      </c>
      <c r="Q81" s="451" t="s">
        <v>940</v>
      </c>
      <c r="R81" s="451" t="s">
        <v>937</v>
      </c>
      <c r="S81" s="468">
        <v>100000</v>
      </c>
      <c r="T81" s="468">
        <v>100000</v>
      </c>
      <c r="U81" s="468">
        <v>0</v>
      </c>
      <c r="V81" s="468">
        <v>0</v>
      </c>
      <c r="W81" s="468">
        <v>0</v>
      </c>
      <c r="X81" s="468">
        <v>0</v>
      </c>
      <c r="Y81" s="452">
        <v>0</v>
      </c>
      <c r="Z81" s="452">
        <v>0</v>
      </c>
    </row>
    <row r="82" spans="2:26" s="193" customFormat="1" ht="15.75" customHeight="1" x14ac:dyDescent="0.2">
      <c r="B82" s="416" t="s">
        <v>400</v>
      </c>
      <c r="C82" s="417"/>
      <c r="D82" s="417"/>
      <c r="E82" s="417"/>
      <c r="F82" s="417"/>
      <c r="G82" s="307">
        <v>5</v>
      </c>
      <c r="H82" s="416"/>
      <c r="I82" s="417"/>
      <c r="J82" s="417"/>
      <c r="K82" s="418"/>
      <c r="L82" s="417"/>
      <c r="M82" s="417"/>
      <c r="N82" s="417"/>
      <c r="O82" s="417"/>
      <c r="P82" s="417"/>
      <c r="Q82" s="417"/>
      <c r="R82" s="417"/>
      <c r="S82" s="311"/>
      <c r="T82" s="311"/>
      <c r="U82" s="311"/>
      <c r="V82" s="311"/>
      <c r="W82" s="311"/>
      <c r="X82" s="311"/>
      <c r="Y82" s="219"/>
      <c r="Z82" s="219"/>
    </row>
    <row r="83" spans="2:26" s="193" customFormat="1" ht="15" customHeight="1" x14ac:dyDescent="0.2">
      <c r="B83" s="454" t="s">
        <v>1034</v>
      </c>
      <c r="C83" s="455"/>
      <c r="D83" s="455"/>
      <c r="E83" s="455"/>
      <c r="F83" s="455"/>
      <c r="G83" s="455"/>
      <c r="H83" s="455"/>
      <c r="I83" s="455"/>
      <c r="J83" s="455"/>
      <c r="K83" s="455"/>
      <c r="L83" s="455"/>
      <c r="M83" s="455"/>
      <c r="N83" s="455"/>
      <c r="O83" s="455"/>
      <c r="P83" s="455"/>
      <c r="Q83" s="455"/>
      <c r="R83" s="455"/>
      <c r="S83" s="455"/>
      <c r="T83" s="455"/>
      <c r="U83" s="455"/>
      <c r="V83" s="455"/>
      <c r="W83" s="455"/>
      <c r="X83" s="455"/>
      <c r="Y83" s="455"/>
      <c r="Z83" s="456"/>
    </row>
    <row r="84" spans="2:26" s="194" customFormat="1" ht="30" x14ac:dyDescent="0.2">
      <c r="B84" s="304">
        <v>1</v>
      </c>
      <c r="C84" s="305" t="s">
        <v>133</v>
      </c>
      <c r="D84" s="305" t="s">
        <v>258</v>
      </c>
      <c r="E84" s="305" t="s">
        <v>583</v>
      </c>
      <c r="F84" s="305" t="s">
        <v>154</v>
      </c>
      <c r="G84" s="305" t="s">
        <v>399</v>
      </c>
      <c r="H84" s="305" t="s">
        <v>363</v>
      </c>
      <c r="I84" s="304">
        <v>1</v>
      </c>
      <c r="J84" s="304">
        <v>0</v>
      </c>
      <c r="K84" s="305" t="s">
        <v>134</v>
      </c>
      <c r="L84" s="305" t="s">
        <v>1035</v>
      </c>
      <c r="M84" s="305" t="s">
        <v>1036</v>
      </c>
      <c r="N84" s="305" t="s">
        <v>364</v>
      </c>
      <c r="O84" s="305" t="s">
        <v>364</v>
      </c>
      <c r="P84" s="305" t="s">
        <v>365</v>
      </c>
      <c r="Q84" s="305" t="s">
        <v>940</v>
      </c>
      <c r="R84" s="305" t="s">
        <v>937</v>
      </c>
      <c r="S84" s="310">
        <v>20000</v>
      </c>
      <c r="T84" s="310">
        <v>20000</v>
      </c>
      <c r="U84" s="310">
        <v>0</v>
      </c>
      <c r="V84" s="310">
        <v>0</v>
      </c>
      <c r="W84" s="310">
        <v>0</v>
      </c>
      <c r="X84" s="310">
        <v>0</v>
      </c>
      <c r="Y84" s="306">
        <v>0</v>
      </c>
      <c r="Z84" s="306">
        <v>0</v>
      </c>
    </row>
    <row r="85" spans="2:26" s="193" customFormat="1" ht="15.75" customHeight="1" x14ac:dyDescent="0.2">
      <c r="B85" s="416" t="s">
        <v>400</v>
      </c>
      <c r="C85" s="417"/>
      <c r="D85" s="417"/>
      <c r="E85" s="417"/>
      <c r="F85" s="417"/>
      <c r="G85" s="307">
        <v>1</v>
      </c>
      <c r="H85" s="416"/>
      <c r="I85" s="417"/>
      <c r="J85" s="417"/>
      <c r="K85" s="418"/>
      <c r="L85" s="417"/>
      <c r="M85" s="417"/>
      <c r="N85" s="417"/>
      <c r="O85" s="417"/>
      <c r="P85" s="417"/>
      <c r="Q85" s="417"/>
      <c r="R85" s="417"/>
      <c r="S85" s="311"/>
      <c r="T85" s="311"/>
      <c r="U85" s="311"/>
      <c r="V85" s="311"/>
      <c r="W85" s="311"/>
      <c r="X85" s="311"/>
      <c r="Y85" s="219"/>
      <c r="Z85" s="219"/>
    </row>
    <row r="86" spans="2:26" s="194" customFormat="1" ht="15" customHeight="1" x14ac:dyDescent="0.2">
      <c r="B86" s="454" t="s">
        <v>1037</v>
      </c>
      <c r="C86" s="455"/>
      <c r="D86" s="455"/>
      <c r="E86" s="455"/>
      <c r="F86" s="455"/>
      <c r="G86" s="455"/>
      <c r="H86" s="455"/>
      <c r="I86" s="455"/>
      <c r="J86" s="455"/>
      <c r="K86" s="455"/>
      <c r="L86" s="455"/>
      <c r="M86" s="455"/>
      <c r="N86" s="455"/>
      <c r="O86" s="455"/>
      <c r="P86" s="455"/>
      <c r="Q86" s="455"/>
      <c r="R86" s="455"/>
      <c r="S86" s="455"/>
      <c r="T86" s="455"/>
      <c r="U86" s="455"/>
      <c r="V86" s="455"/>
      <c r="W86" s="455"/>
      <c r="X86" s="455"/>
      <c r="Y86" s="455"/>
      <c r="Z86" s="456"/>
    </row>
    <row r="87" spans="2:26" s="194" customFormat="1" ht="30" x14ac:dyDescent="0.2">
      <c r="B87" s="304">
        <v>1</v>
      </c>
      <c r="C87" s="305" t="s">
        <v>133</v>
      </c>
      <c r="D87" s="305" t="s">
        <v>259</v>
      </c>
      <c r="E87" s="305" t="s">
        <v>584</v>
      </c>
      <c r="F87" s="305" t="s">
        <v>155</v>
      </c>
      <c r="G87" s="305" t="s">
        <v>399</v>
      </c>
      <c r="H87" s="305" t="s">
        <v>363</v>
      </c>
      <c r="I87" s="304">
        <v>1</v>
      </c>
      <c r="J87" s="304">
        <v>0</v>
      </c>
      <c r="K87" s="305" t="s">
        <v>134</v>
      </c>
      <c r="L87" s="305" t="s">
        <v>963</v>
      </c>
      <c r="M87" s="305" t="s">
        <v>944</v>
      </c>
      <c r="N87" s="305" t="s">
        <v>364</v>
      </c>
      <c r="O87" s="305" t="s">
        <v>364</v>
      </c>
      <c r="P87" s="305" t="s">
        <v>365</v>
      </c>
      <c r="Q87" s="305" t="s">
        <v>940</v>
      </c>
      <c r="R87" s="305" t="s">
        <v>937</v>
      </c>
      <c r="S87" s="310">
        <v>50000.000000000007</v>
      </c>
      <c r="T87" s="310">
        <v>50000.000000000007</v>
      </c>
      <c r="U87" s="310">
        <v>0</v>
      </c>
      <c r="V87" s="310">
        <v>0</v>
      </c>
      <c r="W87" s="310">
        <v>0</v>
      </c>
      <c r="X87" s="310">
        <v>0</v>
      </c>
      <c r="Y87" s="306">
        <v>0</v>
      </c>
      <c r="Z87" s="306">
        <v>0</v>
      </c>
    </row>
    <row r="88" spans="2:26" s="193" customFormat="1" ht="15.75" customHeight="1" x14ac:dyDescent="0.2">
      <c r="B88" s="416" t="s">
        <v>400</v>
      </c>
      <c r="C88" s="417"/>
      <c r="D88" s="417"/>
      <c r="E88" s="417"/>
      <c r="F88" s="417"/>
      <c r="G88" s="307">
        <v>1</v>
      </c>
      <c r="H88" s="416"/>
      <c r="I88" s="417"/>
      <c r="J88" s="417"/>
      <c r="K88" s="418"/>
      <c r="L88" s="417"/>
      <c r="M88" s="417"/>
      <c r="N88" s="417"/>
      <c r="O88" s="417"/>
      <c r="P88" s="417"/>
      <c r="Q88" s="417"/>
      <c r="R88" s="417"/>
      <c r="S88" s="311"/>
      <c r="T88" s="311"/>
      <c r="U88" s="311"/>
      <c r="V88" s="311"/>
      <c r="W88" s="311"/>
      <c r="X88" s="311"/>
      <c r="Y88" s="219"/>
      <c r="Z88" s="219"/>
    </row>
    <row r="89" spans="2:26" s="193" customFormat="1" ht="15" customHeight="1" x14ac:dyDescent="0.2">
      <c r="B89" s="464" t="s">
        <v>950</v>
      </c>
      <c r="C89" s="465"/>
      <c r="D89" s="465"/>
      <c r="E89" s="465"/>
      <c r="F89" s="465"/>
      <c r="G89" s="465"/>
      <c r="H89" s="465"/>
      <c r="I89" s="465"/>
      <c r="J89" s="465"/>
      <c r="K89" s="465"/>
      <c r="L89" s="465"/>
      <c r="M89" s="465"/>
      <c r="N89" s="465"/>
      <c r="O89" s="465"/>
      <c r="P89" s="465"/>
      <c r="Q89" s="465"/>
      <c r="R89" s="465"/>
      <c r="S89" s="465"/>
      <c r="T89" s="465"/>
      <c r="U89" s="465"/>
      <c r="V89" s="465"/>
      <c r="W89" s="465"/>
      <c r="X89" s="465"/>
      <c r="Y89" s="465"/>
      <c r="Z89" s="466"/>
    </row>
    <row r="90" spans="2:26" s="194" customFormat="1" ht="45" x14ac:dyDescent="0.2">
      <c r="B90" s="450">
        <v>1</v>
      </c>
      <c r="C90" s="451" t="s">
        <v>184</v>
      </c>
      <c r="D90" s="451" t="s">
        <v>223</v>
      </c>
      <c r="E90" s="451" t="s">
        <v>585</v>
      </c>
      <c r="F90" s="451" t="s">
        <v>185</v>
      </c>
      <c r="G90" s="451" t="s">
        <v>399</v>
      </c>
      <c r="H90" s="451" t="s">
        <v>363</v>
      </c>
      <c r="I90" s="450">
        <v>1</v>
      </c>
      <c r="J90" s="450">
        <v>0</v>
      </c>
      <c r="K90" s="451" t="s">
        <v>140</v>
      </c>
      <c r="L90" s="451" t="s">
        <v>939</v>
      </c>
      <c r="M90" s="451" t="s">
        <v>935</v>
      </c>
      <c r="N90" s="451" t="s">
        <v>939</v>
      </c>
      <c r="O90" s="451" t="s">
        <v>364</v>
      </c>
      <c r="P90" s="451" t="s">
        <v>365</v>
      </c>
      <c r="Q90" s="451" t="s">
        <v>940</v>
      </c>
      <c r="R90" s="451" t="s">
        <v>937</v>
      </c>
      <c r="S90" s="468">
        <v>4342444.0000000009</v>
      </c>
      <c r="T90" s="468">
        <v>7923116.7400000012</v>
      </c>
      <c r="U90" s="468">
        <v>3539789.9900000007</v>
      </c>
      <c r="V90" s="468">
        <v>3176544.8500000006</v>
      </c>
      <c r="W90" s="468">
        <v>3176544.8500000006</v>
      </c>
      <c r="X90" s="468">
        <v>3176544.8500000006</v>
      </c>
      <c r="Y90" s="452">
        <v>40.092112160397122</v>
      </c>
      <c r="Z90" s="452">
        <v>0</v>
      </c>
    </row>
    <row r="91" spans="2:26" s="194" customFormat="1" ht="75" x14ac:dyDescent="0.2">
      <c r="B91" s="450">
        <v>2</v>
      </c>
      <c r="C91" s="451" t="s">
        <v>184</v>
      </c>
      <c r="D91" s="451" t="s">
        <v>223</v>
      </c>
      <c r="E91" s="451" t="s">
        <v>1440</v>
      </c>
      <c r="F91" s="451" t="s">
        <v>1441</v>
      </c>
      <c r="G91" s="451" t="s">
        <v>399</v>
      </c>
      <c r="H91" s="451" t="s">
        <v>363</v>
      </c>
      <c r="I91" s="450">
        <v>1</v>
      </c>
      <c r="J91" s="450">
        <v>0</v>
      </c>
      <c r="K91" s="451" t="s">
        <v>140</v>
      </c>
      <c r="L91" s="451" t="s">
        <v>982</v>
      </c>
      <c r="M91" s="451" t="s">
        <v>983</v>
      </c>
      <c r="N91" s="451" t="s">
        <v>1431</v>
      </c>
      <c r="O91" s="451" t="s">
        <v>364</v>
      </c>
      <c r="P91" s="451" t="s">
        <v>1392</v>
      </c>
      <c r="Q91" s="451" t="s">
        <v>940</v>
      </c>
      <c r="R91" s="451" t="s">
        <v>937</v>
      </c>
      <c r="S91" s="468">
        <v>0</v>
      </c>
      <c r="T91" s="468">
        <v>88128.000000000029</v>
      </c>
      <c r="U91" s="468">
        <v>88128.000000000029</v>
      </c>
      <c r="V91" s="468">
        <v>88128.000000000029</v>
      </c>
      <c r="W91" s="468">
        <v>88128.000000000029</v>
      </c>
      <c r="X91" s="468">
        <v>0</v>
      </c>
      <c r="Y91" s="452">
        <v>100</v>
      </c>
      <c r="Z91" s="452">
        <v>0</v>
      </c>
    </row>
    <row r="92" spans="2:26" s="194" customFormat="1" ht="15.75" customHeight="1" x14ac:dyDescent="0.2">
      <c r="B92" s="416" t="s">
        <v>400</v>
      </c>
      <c r="C92" s="417"/>
      <c r="D92" s="417"/>
      <c r="E92" s="417"/>
      <c r="F92" s="417"/>
      <c r="G92" s="307">
        <v>2</v>
      </c>
      <c r="H92" s="416"/>
      <c r="I92" s="417"/>
      <c r="J92" s="417"/>
      <c r="K92" s="418"/>
      <c r="L92" s="417"/>
      <c r="M92" s="417"/>
      <c r="N92" s="417"/>
      <c r="O92" s="417"/>
      <c r="P92" s="417"/>
      <c r="Q92" s="417"/>
      <c r="R92" s="417"/>
      <c r="S92" s="311"/>
      <c r="T92" s="311"/>
      <c r="U92" s="311"/>
      <c r="V92" s="311"/>
      <c r="W92" s="311"/>
      <c r="X92" s="311"/>
      <c r="Y92" s="219"/>
      <c r="Z92" s="219"/>
    </row>
    <row r="93" spans="2:26" s="193" customFormat="1" ht="15" customHeight="1" x14ac:dyDescent="0.2">
      <c r="B93" s="454" t="s">
        <v>995</v>
      </c>
      <c r="C93" s="455"/>
      <c r="D93" s="455"/>
      <c r="E93" s="455"/>
      <c r="F93" s="455"/>
      <c r="G93" s="455"/>
      <c r="H93" s="455"/>
      <c r="I93" s="455"/>
      <c r="J93" s="455"/>
      <c r="K93" s="455"/>
      <c r="L93" s="455"/>
      <c r="M93" s="455"/>
      <c r="N93" s="455"/>
      <c r="O93" s="455"/>
      <c r="P93" s="455"/>
      <c r="Q93" s="455"/>
      <c r="R93" s="455"/>
      <c r="S93" s="455"/>
      <c r="T93" s="455"/>
      <c r="U93" s="455"/>
      <c r="V93" s="455"/>
      <c r="W93" s="455"/>
      <c r="X93" s="455"/>
      <c r="Y93" s="455"/>
      <c r="Z93" s="456"/>
    </row>
    <row r="94" spans="2:26" s="194" customFormat="1" ht="45" x14ac:dyDescent="0.2">
      <c r="B94" s="304">
        <v>1</v>
      </c>
      <c r="C94" s="305" t="s">
        <v>184</v>
      </c>
      <c r="D94" s="305" t="s">
        <v>224</v>
      </c>
      <c r="E94" s="305" t="s">
        <v>586</v>
      </c>
      <c r="F94" s="305" t="s">
        <v>260</v>
      </c>
      <c r="G94" s="305" t="s">
        <v>399</v>
      </c>
      <c r="H94" s="305" t="s">
        <v>363</v>
      </c>
      <c r="I94" s="304">
        <v>5000</v>
      </c>
      <c r="J94" s="304">
        <v>0</v>
      </c>
      <c r="K94" s="305" t="s">
        <v>225</v>
      </c>
      <c r="L94" s="305" t="s">
        <v>939</v>
      </c>
      <c r="M94" s="305" t="s">
        <v>935</v>
      </c>
      <c r="N94" s="305" t="s">
        <v>364</v>
      </c>
      <c r="O94" s="305" t="s">
        <v>364</v>
      </c>
      <c r="P94" s="305" t="s">
        <v>369</v>
      </c>
      <c r="Q94" s="305" t="s">
        <v>940</v>
      </c>
      <c r="R94" s="305" t="s">
        <v>996</v>
      </c>
      <c r="S94" s="310">
        <v>50000.000000000007</v>
      </c>
      <c r="T94" s="310">
        <v>50000.000000000007</v>
      </c>
      <c r="U94" s="310">
        <v>0</v>
      </c>
      <c r="V94" s="310">
        <v>0</v>
      </c>
      <c r="W94" s="310">
        <v>0</v>
      </c>
      <c r="X94" s="310">
        <v>0</v>
      </c>
      <c r="Y94" s="306">
        <v>0</v>
      </c>
      <c r="Z94" s="306">
        <v>0</v>
      </c>
    </row>
    <row r="95" spans="2:26" s="194" customFormat="1" ht="15.75" customHeight="1" x14ac:dyDescent="0.2">
      <c r="B95" s="416" t="s">
        <v>400</v>
      </c>
      <c r="C95" s="417"/>
      <c r="D95" s="417"/>
      <c r="E95" s="417"/>
      <c r="F95" s="417"/>
      <c r="G95" s="307">
        <v>1</v>
      </c>
      <c r="H95" s="416"/>
      <c r="I95" s="417"/>
      <c r="J95" s="417"/>
      <c r="K95" s="418"/>
      <c r="L95" s="417"/>
      <c r="M95" s="417"/>
      <c r="N95" s="417"/>
      <c r="O95" s="417"/>
      <c r="P95" s="417"/>
      <c r="Q95" s="417"/>
      <c r="R95" s="417"/>
      <c r="S95" s="311"/>
      <c r="T95" s="311"/>
      <c r="U95" s="311"/>
      <c r="V95" s="311"/>
      <c r="W95" s="311"/>
      <c r="X95" s="311"/>
      <c r="Y95" s="219"/>
      <c r="Z95" s="219"/>
    </row>
    <row r="96" spans="2:26" s="193" customFormat="1" ht="15" customHeight="1" x14ac:dyDescent="0.2">
      <c r="B96" s="464" t="s">
        <v>967</v>
      </c>
      <c r="C96" s="465"/>
      <c r="D96" s="465"/>
      <c r="E96" s="465"/>
      <c r="F96" s="465"/>
      <c r="G96" s="465"/>
      <c r="H96" s="465"/>
      <c r="I96" s="465"/>
      <c r="J96" s="465"/>
      <c r="K96" s="465"/>
      <c r="L96" s="465"/>
      <c r="M96" s="465"/>
      <c r="N96" s="465"/>
      <c r="O96" s="465"/>
      <c r="P96" s="465"/>
      <c r="Q96" s="465"/>
      <c r="R96" s="465"/>
      <c r="S96" s="465"/>
      <c r="T96" s="465"/>
      <c r="U96" s="465"/>
      <c r="V96" s="465"/>
      <c r="W96" s="465"/>
      <c r="X96" s="465"/>
      <c r="Y96" s="465"/>
      <c r="Z96" s="466"/>
    </row>
    <row r="97" spans="2:26" s="194" customFormat="1" ht="120" x14ac:dyDescent="0.2">
      <c r="B97" s="450">
        <v>1</v>
      </c>
      <c r="C97" s="451" t="s">
        <v>184</v>
      </c>
      <c r="D97" s="451" t="s">
        <v>429</v>
      </c>
      <c r="E97" s="451" t="s">
        <v>587</v>
      </c>
      <c r="F97" s="451" t="s">
        <v>588</v>
      </c>
      <c r="G97" s="451" t="s">
        <v>399</v>
      </c>
      <c r="H97" s="451" t="s">
        <v>363</v>
      </c>
      <c r="I97" s="450">
        <v>861</v>
      </c>
      <c r="J97" s="450">
        <v>861</v>
      </c>
      <c r="K97" s="451" t="s">
        <v>367</v>
      </c>
      <c r="L97" s="451" t="s">
        <v>934</v>
      </c>
      <c r="M97" s="451" t="s">
        <v>962</v>
      </c>
      <c r="N97" s="451" t="s">
        <v>968</v>
      </c>
      <c r="O97" s="451" t="s">
        <v>969</v>
      </c>
      <c r="P97" s="451" t="s">
        <v>277</v>
      </c>
      <c r="Q97" s="451" t="s">
        <v>936</v>
      </c>
      <c r="R97" s="451" t="s">
        <v>430</v>
      </c>
      <c r="S97" s="468">
        <v>0</v>
      </c>
      <c r="T97" s="468">
        <v>1463700</v>
      </c>
      <c r="U97" s="468">
        <v>1463700</v>
      </c>
      <c r="V97" s="468">
        <v>1463700</v>
      </c>
      <c r="W97" s="468">
        <v>1463700</v>
      </c>
      <c r="X97" s="468">
        <v>1463700</v>
      </c>
      <c r="Y97" s="452">
        <v>100</v>
      </c>
      <c r="Z97" s="453">
        <v>100</v>
      </c>
    </row>
    <row r="98" spans="2:26" s="194" customFormat="1" ht="120" x14ac:dyDescent="0.2">
      <c r="B98" s="450">
        <v>2</v>
      </c>
      <c r="C98" s="451" t="s">
        <v>184</v>
      </c>
      <c r="D98" s="451" t="s">
        <v>429</v>
      </c>
      <c r="E98" s="451" t="s">
        <v>589</v>
      </c>
      <c r="F98" s="451" t="s">
        <v>590</v>
      </c>
      <c r="G98" s="451" t="s">
        <v>399</v>
      </c>
      <c r="H98" s="451" t="s">
        <v>363</v>
      </c>
      <c r="I98" s="450">
        <v>346</v>
      </c>
      <c r="J98" s="450">
        <v>346</v>
      </c>
      <c r="K98" s="451" t="s">
        <v>367</v>
      </c>
      <c r="L98" s="451" t="s">
        <v>934</v>
      </c>
      <c r="M98" s="451" t="s">
        <v>962</v>
      </c>
      <c r="N98" s="451" t="s">
        <v>968</v>
      </c>
      <c r="O98" s="451" t="s">
        <v>969</v>
      </c>
      <c r="P98" s="451" t="s">
        <v>277</v>
      </c>
      <c r="Q98" s="451" t="s">
        <v>936</v>
      </c>
      <c r="R98" s="451" t="s">
        <v>431</v>
      </c>
      <c r="S98" s="468">
        <v>0</v>
      </c>
      <c r="T98" s="468">
        <v>588200.00000000023</v>
      </c>
      <c r="U98" s="468">
        <v>588200.00000000023</v>
      </c>
      <c r="V98" s="468">
        <v>588200.00000000023</v>
      </c>
      <c r="W98" s="468">
        <v>588200.00000000023</v>
      </c>
      <c r="X98" s="468">
        <v>588200.00000000023</v>
      </c>
      <c r="Y98" s="452">
        <v>100</v>
      </c>
      <c r="Z98" s="453">
        <v>100</v>
      </c>
    </row>
    <row r="99" spans="2:26" s="193" customFormat="1" ht="120" x14ac:dyDescent="0.2">
      <c r="B99" s="450">
        <v>3</v>
      </c>
      <c r="C99" s="451" t="s">
        <v>184</v>
      </c>
      <c r="D99" s="451" t="s">
        <v>429</v>
      </c>
      <c r="E99" s="451" t="s">
        <v>591</v>
      </c>
      <c r="F99" s="451" t="s">
        <v>592</v>
      </c>
      <c r="G99" s="451" t="s">
        <v>399</v>
      </c>
      <c r="H99" s="451" t="s">
        <v>363</v>
      </c>
      <c r="I99" s="450">
        <v>1206</v>
      </c>
      <c r="J99" s="450">
        <v>1206</v>
      </c>
      <c r="K99" s="451" t="s">
        <v>367</v>
      </c>
      <c r="L99" s="451" t="s">
        <v>934</v>
      </c>
      <c r="M99" s="451" t="s">
        <v>962</v>
      </c>
      <c r="N99" s="451" t="s">
        <v>970</v>
      </c>
      <c r="O99" s="451" t="s">
        <v>971</v>
      </c>
      <c r="P99" s="451" t="s">
        <v>277</v>
      </c>
      <c r="Q99" s="451" t="s">
        <v>936</v>
      </c>
      <c r="R99" s="451" t="s">
        <v>432</v>
      </c>
      <c r="S99" s="468">
        <v>0</v>
      </c>
      <c r="T99" s="468">
        <v>2050200</v>
      </c>
      <c r="U99" s="468">
        <v>2050200</v>
      </c>
      <c r="V99" s="468">
        <v>2050200</v>
      </c>
      <c r="W99" s="468">
        <v>2050200</v>
      </c>
      <c r="X99" s="468">
        <v>2050200</v>
      </c>
      <c r="Y99" s="452">
        <v>100</v>
      </c>
      <c r="Z99" s="453">
        <v>100</v>
      </c>
    </row>
    <row r="100" spans="2:26" s="194" customFormat="1" ht="120" x14ac:dyDescent="0.2">
      <c r="B100" s="450">
        <v>4</v>
      </c>
      <c r="C100" s="451" t="s">
        <v>184</v>
      </c>
      <c r="D100" s="451" t="s">
        <v>429</v>
      </c>
      <c r="E100" s="451" t="s">
        <v>594</v>
      </c>
      <c r="F100" s="451" t="s">
        <v>595</v>
      </c>
      <c r="G100" s="451" t="s">
        <v>399</v>
      </c>
      <c r="H100" s="451" t="s">
        <v>363</v>
      </c>
      <c r="I100" s="450">
        <v>1071</v>
      </c>
      <c r="J100" s="450">
        <v>1071</v>
      </c>
      <c r="K100" s="451" t="s">
        <v>367</v>
      </c>
      <c r="L100" s="451" t="s">
        <v>934</v>
      </c>
      <c r="M100" s="451" t="s">
        <v>962</v>
      </c>
      <c r="N100" s="451" t="s">
        <v>970</v>
      </c>
      <c r="O100" s="451" t="s">
        <v>972</v>
      </c>
      <c r="P100" s="451" t="s">
        <v>277</v>
      </c>
      <c r="Q100" s="451" t="s">
        <v>936</v>
      </c>
      <c r="R100" s="451" t="s">
        <v>433</v>
      </c>
      <c r="S100" s="468">
        <v>0</v>
      </c>
      <c r="T100" s="468">
        <v>1820700</v>
      </c>
      <c r="U100" s="468">
        <v>1820700</v>
      </c>
      <c r="V100" s="468">
        <v>1820700</v>
      </c>
      <c r="W100" s="468">
        <v>1820700</v>
      </c>
      <c r="X100" s="468">
        <v>1820700</v>
      </c>
      <c r="Y100" s="452">
        <v>100</v>
      </c>
      <c r="Z100" s="453">
        <v>100</v>
      </c>
    </row>
    <row r="101" spans="2:26" s="194" customFormat="1" ht="120" x14ac:dyDescent="0.2">
      <c r="B101" s="450">
        <v>5</v>
      </c>
      <c r="C101" s="451" t="s">
        <v>184</v>
      </c>
      <c r="D101" s="451" t="s">
        <v>429</v>
      </c>
      <c r="E101" s="451" t="s">
        <v>596</v>
      </c>
      <c r="F101" s="451" t="s">
        <v>597</v>
      </c>
      <c r="G101" s="451" t="s">
        <v>399</v>
      </c>
      <c r="H101" s="451" t="s">
        <v>363</v>
      </c>
      <c r="I101" s="450">
        <v>6581.11</v>
      </c>
      <c r="J101" s="450">
        <v>6581.11</v>
      </c>
      <c r="K101" s="451" t="s">
        <v>140</v>
      </c>
      <c r="L101" s="451" t="s">
        <v>934</v>
      </c>
      <c r="M101" s="451" t="s">
        <v>962</v>
      </c>
      <c r="N101" s="451" t="s">
        <v>968</v>
      </c>
      <c r="O101" s="451" t="s">
        <v>973</v>
      </c>
      <c r="P101" s="451" t="s">
        <v>277</v>
      </c>
      <c r="Q101" s="451" t="s">
        <v>936</v>
      </c>
      <c r="R101" s="451" t="s">
        <v>974</v>
      </c>
      <c r="S101" s="468">
        <v>0</v>
      </c>
      <c r="T101" s="469">
        <v>11187887</v>
      </c>
      <c r="U101" s="469">
        <v>11187887</v>
      </c>
      <c r="V101" s="469">
        <v>11187887</v>
      </c>
      <c r="W101" s="469">
        <v>11187887</v>
      </c>
      <c r="X101" s="468">
        <v>11187887</v>
      </c>
      <c r="Y101" s="452">
        <v>100</v>
      </c>
      <c r="Z101" s="453">
        <v>100</v>
      </c>
    </row>
    <row r="102" spans="2:26" s="193" customFormat="1" ht="15.75" customHeight="1" x14ac:dyDescent="0.2">
      <c r="B102" s="416" t="s">
        <v>400</v>
      </c>
      <c r="C102" s="417"/>
      <c r="D102" s="417"/>
      <c r="E102" s="417"/>
      <c r="F102" s="417"/>
      <c r="G102" s="307">
        <v>5</v>
      </c>
      <c r="H102" s="416"/>
      <c r="I102" s="417"/>
      <c r="J102" s="417"/>
      <c r="K102" s="418"/>
      <c r="L102" s="417"/>
      <c r="M102" s="417"/>
      <c r="N102" s="417"/>
      <c r="O102" s="417"/>
      <c r="P102" s="417"/>
      <c r="Q102" s="417"/>
      <c r="R102" s="417"/>
      <c r="S102" s="311"/>
      <c r="T102" s="311"/>
      <c r="U102" s="311"/>
      <c r="V102" s="311"/>
      <c r="W102" s="311"/>
      <c r="X102" s="311"/>
      <c r="Y102" s="219"/>
      <c r="Z102" s="219"/>
    </row>
    <row r="103" spans="2:26" s="194" customFormat="1" ht="15" customHeight="1" x14ac:dyDescent="0.2">
      <c r="B103" s="464" t="s">
        <v>951</v>
      </c>
      <c r="C103" s="465"/>
      <c r="D103" s="465"/>
      <c r="E103" s="465"/>
      <c r="F103" s="465"/>
      <c r="G103" s="465"/>
      <c r="H103" s="465"/>
      <c r="I103" s="465"/>
      <c r="J103" s="465"/>
      <c r="K103" s="465"/>
      <c r="L103" s="465"/>
      <c r="M103" s="465"/>
      <c r="N103" s="465"/>
      <c r="O103" s="465"/>
      <c r="P103" s="465"/>
      <c r="Q103" s="465"/>
      <c r="R103" s="465"/>
      <c r="S103" s="465"/>
      <c r="T103" s="465"/>
      <c r="U103" s="465"/>
      <c r="V103" s="465"/>
      <c r="W103" s="465"/>
      <c r="X103" s="465"/>
      <c r="Y103" s="465"/>
      <c r="Z103" s="466"/>
    </row>
    <row r="104" spans="2:26" s="194" customFormat="1" ht="45" x14ac:dyDescent="0.2">
      <c r="B104" s="450">
        <v>1</v>
      </c>
      <c r="C104" s="451" t="s">
        <v>177</v>
      </c>
      <c r="D104" s="451" t="s">
        <v>227</v>
      </c>
      <c r="E104" s="451" t="s">
        <v>1442</v>
      </c>
      <c r="F104" s="451" t="s">
        <v>1443</v>
      </c>
      <c r="G104" s="451" t="s">
        <v>399</v>
      </c>
      <c r="H104" s="451" t="s">
        <v>363</v>
      </c>
      <c r="I104" s="450">
        <v>1</v>
      </c>
      <c r="J104" s="450">
        <v>1</v>
      </c>
      <c r="K104" s="451" t="s">
        <v>1444</v>
      </c>
      <c r="L104" s="451" t="s">
        <v>985</v>
      </c>
      <c r="M104" s="451" t="s">
        <v>986</v>
      </c>
      <c r="N104" s="451" t="s">
        <v>985</v>
      </c>
      <c r="O104" s="451" t="s">
        <v>1445</v>
      </c>
      <c r="P104" s="451" t="s">
        <v>365</v>
      </c>
      <c r="Q104" s="451" t="s">
        <v>940</v>
      </c>
      <c r="R104" s="451" t="s">
        <v>937</v>
      </c>
      <c r="S104" s="468">
        <v>0</v>
      </c>
      <c r="T104" s="468">
        <v>60756.160000000003</v>
      </c>
      <c r="U104" s="468">
        <v>60756.160000000003</v>
      </c>
      <c r="V104" s="468">
        <v>60756.160000000003</v>
      </c>
      <c r="W104" s="468">
        <v>60756.160000000003</v>
      </c>
      <c r="X104" s="468">
        <v>60756.160000000003</v>
      </c>
      <c r="Y104" s="452">
        <v>100</v>
      </c>
      <c r="Z104" s="453">
        <v>100</v>
      </c>
    </row>
    <row r="105" spans="2:26" s="193" customFormat="1" ht="60" x14ac:dyDescent="0.2">
      <c r="B105" s="450">
        <v>2</v>
      </c>
      <c r="C105" s="451" t="s">
        <v>177</v>
      </c>
      <c r="D105" s="451" t="s">
        <v>227</v>
      </c>
      <c r="E105" s="451" t="s">
        <v>598</v>
      </c>
      <c r="F105" s="451" t="s">
        <v>187</v>
      </c>
      <c r="G105" s="451" t="s">
        <v>399</v>
      </c>
      <c r="H105" s="451" t="s">
        <v>363</v>
      </c>
      <c r="I105" s="450">
        <v>1</v>
      </c>
      <c r="J105" s="450">
        <v>0</v>
      </c>
      <c r="K105" s="451" t="s">
        <v>140</v>
      </c>
      <c r="L105" s="451" t="s">
        <v>939</v>
      </c>
      <c r="M105" s="451" t="s">
        <v>935</v>
      </c>
      <c r="N105" s="451" t="s">
        <v>939</v>
      </c>
      <c r="O105" s="451" t="s">
        <v>364</v>
      </c>
      <c r="P105" s="451" t="s">
        <v>365</v>
      </c>
      <c r="Q105" s="451" t="s">
        <v>940</v>
      </c>
      <c r="R105" s="451" t="s">
        <v>937</v>
      </c>
      <c r="S105" s="468">
        <v>1806668</v>
      </c>
      <c r="T105" s="468">
        <v>3587655.4499999997</v>
      </c>
      <c r="U105" s="468">
        <v>1763014.48</v>
      </c>
      <c r="V105" s="468">
        <v>1697391.3199999998</v>
      </c>
      <c r="W105" s="468">
        <v>1697391.3199999998</v>
      </c>
      <c r="X105" s="468">
        <v>1697391.3199999998</v>
      </c>
      <c r="Y105" s="452">
        <v>47.311993686573217</v>
      </c>
      <c r="Z105" s="452">
        <v>0</v>
      </c>
    </row>
    <row r="106" spans="2:26" s="193" customFormat="1" ht="45" x14ac:dyDescent="0.2">
      <c r="B106" s="450">
        <v>3</v>
      </c>
      <c r="C106" s="451" t="s">
        <v>177</v>
      </c>
      <c r="D106" s="451" t="s">
        <v>227</v>
      </c>
      <c r="E106" s="451" t="s">
        <v>599</v>
      </c>
      <c r="F106" s="451" t="s">
        <v>178</v>
      </c>
      <c r="G106" s="451" t="s">
        <v>399</v>
      </c>
      <c r="H106" s="451" t="s">
        <v>363</v>
      </c>
      <c r="I106" s="450">
        <v>1</v>
      </c>
      <c r="J106" s="450">
        <v>1</v>
      </c>
      <c r="K106" s="451" t="s">
        <v>159</v>
      </c>
      <c r="L106" s="451" t="s">
        <v>939</v>
      </c>
      <c r="M106" s="451" t="s">
        <v>962</v>
      </c>
      <c r="N106" s="451" t="s">
        <v>963</v>
      </c>
      <c r="O106" s="451" t="s">
        <v>975</v>
      </c>
      <c r="P106" s="451" t="s">
        <v>365</v>
      </c>
      <c r="Q106" s="451" t="s">
        <v>940</v>
      </c>
      <c r="R106" s="451" t="s">
        <v>937</v>
      </c>
      <c r="S106" s="468">
        <v>453000.00000000006</v>
      </c>
      <c r="T106" s="468">
        <v>579440</v>
      </c>
      <c r="U106" s="468">
        <v>126440</v>
      </c>
      <c r="V106" s="468">
        <v>126440</v>
      </c>
      <c r="W106" s="468">
        <v>126440</v>
      </c>
      <c r="X106" s="468">
        <v>126440</v>
      </c>
      <c r="Y106" s="452">
        <v>21.821068617975971</v>
      </c>
      <c r="Z106" s="453">
        <v>100</v>
      </c>
    </row>
    <row r="107" spans="2:26" s="194" customFormat="1" ht="15.75" customHeight="1" x14ac:dyDescent="0.2">
      <c r="B107" s="416" t="s">
        <v>400</v>
      </c>
      <c r="C107" s="417"/>
      <c r="D107" s="417"/>
      <c r="E107" s="417"/>
      <c r="F107" s="417"/>
      <c r="G107" s="307">
        <v>3</v>
      </c>
      <c r="H107" s="416"/>
      <c r="I107" s="417"/>
      <c r="J107" s="417"/>
      <c r="K107" s="418"/>
      <c r="L107" s="417"/>
      <c r="M107" s="417"/>
      <c r="N107" s="417"/>
      <c r="O107" s="417"/>
      <c r="P107" s="417"/>
      <c r="Q107" s="417"/>
      <c r="R107" s="417"/>
      <c r="S107" s="311"/>
      <c r="T107" s="311"/>
      <c r="U107" s="311"/>
      <c r="V107" s="311"/>
      <c r="W107" s="311"/>
      <c r="X107" s="311"/>
      <c r="Y107" s="219"/>
      <c r="Z107" s="219"/>
    </row>
    <row r="108" spans="2:26" s="193" customFormat="1" ht="15" customHeight="1" x14ac:dyDescent="0.2">
      <c r="B108" s="454" t="s">
        <v>1450</v>
      </c>
      <c r="C108" s="455"/>
      <c r="D108" s="455"/>
      <c r="E108" s="455"/>
      <c r="F108" s="455"/>
      <c r="G108" s="455"/>
      <c r="H108" s="455"/>
      <c r="I108" s="455"/>
      <c r="J108" s="455"/>
      <c r="K108" s="455"/>
      <c r="L108" s="455"/>
      <c r="M108" s="455"/>
      <c r="N108" s="455"/>
      <c r="O108" s="455"/>
      <c r="P108" s="455"/>
      <c r="Q108" s="455"/>
      <c r="R108" s="455"/>
      <c r="S108" s="455"/>
      <c r="T108" s="455"/>
      <c r="U108" s="455"/>
      <c r="V108" s="455"/>
      <c r="W108" s="455"/>
      <c r="X108" s="455"/>
      <c r="Y108" s="455"/>
      <c r="Z108" s="456"/>
    </row>
    <row r="109" spans="2:26" s="194" customFormat="1" ht="45" x14ac:dyDescent="0.2">
      <c r="B109" s="304">
        <v>1</v>
      </c>
      <c r="C109" s="305" t="s">
        <v>177</v>
      </c>
      <c r="D109" s="305" t="s">
        <v>1446</v>
      </c>
      <c r="E109" s="305" t="s">
        <v>1447</v>
      </c>
      <c r="F109" s="305" t="s">
        <v>1448</v>
      </c>
      <c r="G109" s="305" t="s">
        <v>399</v>
      </c>
      <c r="H109" s="305" t="s">
        <v>363</v>
      </c>
      <c r="I109" s="304">
        <v>1</v>
      </c>
      <c r="J109" s="304">
        <v>1</v>
      </c>
      <c r="K109" s="305" t="s">
        <v>140</v>
      </c>
      <c r="L109" s="305" t="s">
        <v>985</v>
      </c>
      <c r="M109" s="305" t="s">
        <v>986</v>
      </c>
      <c r="N109" s="305" t="s">
        <v>985</v>
      </c>
      <c r="O109" s="305" t="s">
        <v>986</v>
      </c>
      <c r="P109" s="305" t="s">
        <v>1449</v>
      </c>
      <c r="Q109" s="305" t="s">
        <v>940</v>
      </c>
      <c r="R109" s="305" t="s">
        <v>937</v>
      </c>
      <c r="S109" s="310">
        <v>0</v>
      </c>
      <c r="T109" s="310">
        <v>68589.09</v>
      </c>
      <c r="U109" s="310">
        <v>68589.09</v>
      </c>
      <c r="V109" s="310">
        <v>68589.09</v>
      </c>
      <c r="W109" s="310">
        <v>68589.09</v>
      </c>
      <c r="X109" s="310">
        <v>68589.09</v>
      </c>
      <c r="Y109" s="306">
        <v>100</v>
      </c>
      <c r="Z109" s="306">
        <v>100</v>
      </c>
    </row>
    <row r="110" spans="2:26" s="194" customFormat="1" ht="15.75" customHeight="1" x14ac:dyDescent="0.2">
      <c r="B110" s="416" t="s">
        <v>400</v>
      </c>
      <c r="C110" s="417"/>
      <c r="D110" s="417"/>
      <c r="E110" s="417"/>
      <c r="F110" s="417"/>
      <c r="G110" s="307">
        <v>1</v>
      </c>
      <c r="H110" s="416"/>
      <c r="I110" s="417"/>
      <c r="J110" s="417"/>
      <c r="K110" s="418"/>
      <c r="L110" s="417"/>
      <c r="M110" s="417"/>
      <c r="N110" s="417"/>
      <c r="O110" s="417"/>
      <c r="P110" s="417"/>
      <c r="Q110" s="417"/>
      <c r="R110" s="417"/>
      <c r="S110" s="311"/>
      <c r="T110" s="311"/>
      <c r="U110" s="311"/>
      <c r="V110" s="311"/>
      <c r="W110" s="311"/>
      <c r="X110" s="311"/>
      <c r="Y110" s="219"/>
      <c r="Z110" s="219"/>
    </row>
    <row r="111" spans="2:26" s="193" customFormat="1" ht="15" customHeight="1" x14ac:dyDescent="0.2">
      <c r="B111" s="464" t="s">
        <v>1473</v>
      </c>
      <c r="C111" s="465"/>
      <c r="D111" s="465"/>
      <c r="E111" s="465"/>
      <c r="F111" s="465"/>
      <c r="G111" s="465"/>
      <c r="H111" s="465"/>
      <c r="I111" s="465"/>
      <c r="J111" s="465"/>
      <c r="K111" s="465"/>
      <c r="L111" s="465"/>
      <c r="M111" s="465"/>
      <c r="N111" s="465"/>
      <c r="O111" s="465"/>
      <c r="P111" s="465"/>
      <c r="Q111" s="465"/>
      <c r="R111" s="465"/>
      <c r="S111" s="465"/>
      <c r="T111" s="465"/>
      <c r="U111" s="465"/>
      <c r="V111" s="465"/>
      <c r="W111" s="465"/>
      <c r="X111" s="465"/>
      <c r="Y111" s="465"/>
      <c r="Z111" s="466"/>
    </row>
    <row r="112" spans="2:26" s="194" customFormat="1" ht="105" x14ac:dyDescent="0.2">
      <c r="B112" s="450">
        <v>1</v>
      </c>
      <c r="C112" s="451" t="s">
        <v>132</v>
      </c>
      <c r="D112" s="451" t="s">
        <v>1451</v>
      </c>
      <c r="E112" s="451" t="s">
        <v>1452</v>
      </c>
      <c r="F112" s="451" t="s">
        <v>1453</v>
      </c>
      <c r="G112" s="451" t="s">
        <v>401</v>
      </c>
      <c r="H112" s="451" t="s">
        <v>402</v>
      </c>
      <c r="I112" s="450">
        <v>80</v>
      </c>
      <c r="J112" s="450">
        <v>80</v>
      </c>
      <c r="K112" s="451" t="s">
        <v>1070</v>
      </c>
      <c r="L112" s="451" t="s">
        <v>982</v>
      </c>
      <c r="M112" s="451" t="s">
        <v>1407</v>
      </c>
      <c r="N112" s="451" t="s">
        <v>1431</v>
      </c>
      <c r="O112" s="451" t="s">
        <v>1454</v>
      </c>
      <c r="P112" s="451" t="s">
        <v>410</v>
      </c>
      <c r="Q112" s="451" t="s">
        <v>940</v>
      </c>
      <c r="R112" s="451" t="s">
        <v>1455</v>
      </c>
      <c r="S112" s="468">
        <v>0</v>
      </c>
      <c r="T112" s="468">
        <v>18856.03</v>
      </c>
      <c r="U112" s="468">
        <v>18856.03</v>
      </c>
      <c r="V112" s="468">
        <v>18856.03</v>
      </c>
      <c r="W112" s="468">
        <v>18856.03</v>
      </c>
      <c r="X112" s="468">
        <v>18856.03</v>
      </c>
      <c r="Y112" s="452">
        <v>100</v>
      </c>
      <c r="Z112" s="453">
        <v>100</v>
      </c>
    </row>
    <row r="113" spans="2:26" s="194" customFormat="1" ht="105" x14ac:dyDescent="0.2">
      <c r="B113" s="450">
        <v>2</v>
      </c>
      <c r="C113" s="451" t="s">
        <v>132</v>
      </c>
      <c r="D113" s="451" t="s">
        <v>1451</v>
      </c>
      <c r="E113" s="451" t="s">
        <v>1456</v>
      </c>
      <c r="F113" s="451" t="s">
        <v>1453</v>
      </c>
      <c r="G113" s="451" t="s">
        <v>366</v>
      </c>
      <c r="H113" s="451" t="s">
        <v>1457</v>
      </c>
      <c r="I113" s="450">
        <v>50</v>
      </c>
      <c r="J113" s="450">
        <v>50</v>
      </c>
      <c r="K113" s="451" t="s">
        <v>1070</v>
      </c>
      <c r="L113" s="451" t="s">
        <v>982</v>
      </c>
      <c r="M113" s="451" t="s">
        <v>1407</v>
      </c>
      <c r="N113" s="451" t="s">
        <v>1431</v>
      </c>
      <c r="O113" s="451" t="s">
        <v>1454</v>
      </c>
      <c r="P113" s="451" t="s">
        <v>410</v>
      </c>
      <c r="Q113" s="451" t="s">
        <v>940</v>
      </c>
      <c r="R113" s="451" t="s">
        <v>1458</v>
      </c>
      <c r="S113" s="468">
        <v>0</v>
      </c>
      <c r="T113" s="468">
        <v>11785.019999999999</v>
      </c>
      <c r="U113" s="468">
        <v>11785.019999999999</v>
      </c>
      <c r="V113" s="468">
        <v>11785.019999999999</v>
      </c>
      <c r="W113" s="468">
        <v>11785.019999999999</v>
      </c>
      <c r="X113" s="468">
        <v>11785.019999999999</v>
      </c>
      <c r="Y113" s="452">
        <v>100</v>
      </c>
      <c r="Z113" s="453">
        <v>100</v>
      </c>
    </row>
    <row r="114" spans="2:26" s="193" customFormat="1" ht="105" x14ac:dyDescent="0.2">
      <c r="B114" s="450">
        <v>3</v>
      </c>
      <c r="C114" s="451" t="s">
        <v>132</v>
      </c>
      <c r="D114" s="451" t="s">
        <v>1451</v>
      </c>
      <c r="E114" s="451" t="s">
        <v>1459</v>
      </c>
      <c r="F114" s="451" t="s">
        <v>1453</v>
      </c>
      <c r="G114" s="451" t="s">
        <v>368</v>
      </c>
      <c r="H114" s="451" t="s">
        <v>1460</v>
      </c>
      <c r="I114" s="450">
        <v>30</v>
      </c>
      <c r="J114" s="450">
        <v>30</v>
      </c>
      <c r="K114" s="451" t="s">
        <v>1070</v>
      </c>
      <c r="L114" s="451" t="s">
        <v>982</v>
      </c>
      <c r="M114" s="451" t="s">
        <v>1407</v>
      </c>
      <c r="N114" s="451" t="s">
        <v>1431</v>
      </c>
      <c r="O114" s="451" t="s">
        <v>1454</v>
      </c>
      <c r="P114" s="451" t="s">
        <v>410</v>
      </c>
      <c r="Q114" s="451" t="s">
        <v>940</v>
      </c>
      <c r="R114" s="451" t="s">
        <v>1461</v>
      </c>
      <c r="S114" s="468">
        <v>0</v>
      </c>
      <c r="T114" s="468">
        <v>7071.0099999999993</v>
      </c>
      <c r="U114" s="468">
        <v>7071.0099999999993</v>
      </c>
      <c r="V114" s="468">
        <v>7071.0099999999993</v>
      </c>
      <c r="W114" s="468">
        <v>7071.0099999999993</v>
      </c>
      <c r="X114" s="468">
        <v>7071.0099999999993</v>
      </c>
      <c r="Y114" s="452">
        <v>100</v>
      </c>
      <c r="Z114" s="453">
        <v>100</v>
      </c>
    </row>
    <row r="115" spans="2:26" s="193" customFormat="1" ht="105" x14ac:dyDescent="0.2">
      <c r="B115" s="450">
        <v>4</v>
      </c>
      <c r="C115" s="451" t="s">
        <v>132</v>
      </c>
      <c r="D115" s="451" t="s">
        <v>1451</v>
      </c>
      <c r="E115" s="451" t="s">
        <v>1462</v>
      </c>
      <c r="F115" s="451" t="s">
        <v>1453</v>
      </c>
      <c r="G115" s="451" t="s">
        <v>368</v>
      </c>
      <c r="H115" s="451" t="s">
        <v>421</v>
      </c>
      <c r="I115" s="450">
        <v>160</v>
      </c>
      <c r="J115" s="450">
        <v>160</v>
      </c>
      <c r="K115" s="451" t="s">
        <v>1070</v>
      </c>
      <c r="L115" s="451" t="s">
        <v>982</v>
      </c>
      <c r="M115" s="451" t="s">
        <v>1407</v>
      </c>
      <c r="N115" s="451" t="s">
        <v>1431</v>
      </c>
      <c r="O115" s="451" t="s">
        <v>1454</v>
      </c>
      <c r="P115" s="451" t="s">
        <v>410</v>
      </c>
      <c r="Q115" s="451" t="s">
        <v>940</v>
      </c>
      <c r="R115" s="451" t="s">
        <v>1463</v>
      </c>
      <c r="S115" s="468">
        <v>0</v>
      </c>
      <c r="T115" s="468">
        <v>37712.06</v>
      </c>
      <c r="U115" s="468">
        <v>37712.06</v>
      </c>
      <c r="V115" s="468">
        <v>37712.06</v>
      </c>
      <c r="W115" s="468">
        <v>37712.06</v>
      </c>
      <c r="X115" s="468">
        <v>37712.06</v>
      </c>
      <c r="Y115" s="452">
        <v>100</v>
      </c>
      <c r="Z115" s="453">
        <v>100</v>
      </c>
    </row>
    <row r="116" spans="2:26" s="194" customFormat="1" ht="105" x14ac:dyDescent="0.2">
      <c r="B116" s="450">
        <v>5</v>
      </c>
      <c r="C116" s="451" t="s">
        <v>132</v>
      </c>
      <c r="D116" s="451" t="s">
        <v>1451</v>
      </c>
      <c r="E116" s="451" t="s">
        <v>1464</v>
      </c>
      <c r="F116" s="451" t="s">
        <v>1453</v>
      </c>
      <c r="G116" s="451" t="s">
        <v>399</v>
      </c>
      <c r="H116" s="451" t="s">
        <v>363</v>
      </c>
      <c r="I116" s="450">
        <v>150</v>
      </c>
      <c r="J116" s="450">
        <v>150</v>
      </c>
      <c r="K116" s="451" t="s">
        <v>1070</v>
      </c>
      <c r="L116" s="451" t="s">
        <v>982</v>
      </c>
      <c r="M116" s="451" t="s">
        <v>1407</v>
      </c>
      <c r="N116" s="451" t="s">
        <v>1431</v>
      </c>
      <c r="O116" s="451" t="s">
        <v>1454</v>
      </c>
      <c r="P116" s="451" t="s">
        <v>410</v>
      </c>
      <c r="Q116" s="451" t="s">
        <v>940</v>
      </c>
      <c r="R116" s="451" t="s">
        <v>1465</v>
      </c>
      <c r="S116" s="468">
        <v>0</v>
      </c>
      <c r="T116" s="468">
        <v>35355.06</v>
      </c>
      <c r="U116" s="468">
        <v>35355.06</v>
      </c>
      <c r="V116" s="468">
        <v>35355.06</v>
      </c>
      <c r="W116" s="468">
        <v>35355.06</v>
      </c>
      <c r="X116" s="468">
        <v>35355.06</v>
      </c>
      <c r="Y116" s="452">
        <v>100</v>
      </c>
      <c r="Z116" s="453">
        <v>100</v>
      </c>
    </row>
    <row r="117" spans="2:26" s="194" customFormat="1" ht="105" x14ac:dyDescent="0.2">
      <c r="B117" s="450">
        <v>6</v>
      </c>
      <c r="C117" s="451" t="s">
        <v>132</v>
      </c>
      <c r="D117" s="451" t="s">
        <v>1451</v>
      </c>
      <c r="E117" s="451" t="s">
        <v>1466</v>
      </c>
      <c r="F117" s="451" t="s">
        <v>1453</v>
      </c>
      <c r="G117" s="451" t="s">
        <v>366</v>
      </c>
      <c r="H117" s="451" t="s">
        <v>1467</v>
      </c>
      <c r="I117" s="450">
        <v>30</v>
      </c>
      <c r="J117" s="450">
        <v>30</v>
      </c>
      <c r="K117" s="451" t="s">
        <v>1070</v>
      </c>
      <c r="L117" s="451" t="s">
        <v>982</v>
      </c>
      <c r="M117" s="451" t="s">
        <v>1407</v>
      </c>
      <c r="N117" s="451" t="s">
        <v>1431</v>
      </c>
      <c r="O117" s="451" t="s">
        <v>1454</v>
      </c>
      <c r="P117" s="451" t="s">
        <v>410</v>
      </c>
      <c r="Q117" s="451" t="s">
        <v>940</v>
      </c>
      <c r="R117" s="451" t="s">
        <v>1461</v>
      </c>
      <c r="S117" s="468">
        <v>0</v>
      </c>
      <c r="T117" s="468">
        <v>7071.0099999999993</v>
      </c>
      <c r="U117" s="468">
        <v>7071.0099999999993</v>
      </c>
      <c r="V117" s="468">
        <v>7071.0099999999993</v>
      </c>
      <c r="W117" s="468">
        <v>7071.0099999999993</v>
      </c>
      <c r="X117" s="468">
        <v>7071.0099999999993</v>
      </c>
      <c r="Y117" s="452">
        <v>100</v>
      </c>
      <c r="Z117" s="453">
        <v>100</v>
      </c>
    </row>
    <row r="118" spans="2:26" s="193" customFormat="1" ht="105" x14ac:dyDescent="0.2">
      <c r="B118" s="450">
        <v>7</v>
      </c>
      <c r="C118" s="451" t="s">
        <v>132</v>
      </c>
      <c r="D118" s="451" t="s">
        <v>1451</v>
      </c>
      <c r="E118" s="451" t="s">
        <v>1468</v>
      </c>
      <c r="F118" s="451" t="s">
        <v>1453</v>
      </c>
      <c r="G118" s="451" t="s">
        <v>368</v>
      </c>
      <c r="H118" s="451" t="s">
        <v>1469</v>
      </c>
      <c r="I118" s="450">
        <v>30</v>
      </c>
      <c r="J118" s="450">
        <v>30</v>
      </c>
      <c r="K118" s="451" t="s">
        <v>1070</v>
      </c>
      <c r="L118" s="451" t="s">
        <v>982</v>
      </c>
      <c r="M118" s="451" t="s">
        <v>1407</v>
      </c>
      <c r="N118" s="451" t="s">
        <v>1431</v>
      </c>
      <c r="O118" s="451" t="s">
        <v>1454</v>
      </c>
      <c r="P118" s="451" t="s">
        <v>410</v>
      </c>
      <c r="Q118" s="451" t="s">
        <v>940</v>
      </c>
      <c r="R118" s="451" t="s">
        <v>1461</v>
      </c>
      <c r="S118" s="468">
        <v>0</v>
      </c>
      <c r="T118" s="468">
        <v>7071.0099999999993</v>
      </c>
      <c r="U118" s="468">
        <v>7071.0099999999993</v>
      </c>
      <c r="V118" s="468">
        <v>7071.0099999999993</v>
      </c>
      <c r="W118" s="468">
        <v>7071.0099999999993</v>
      </c>
      <c r="X118" s="468">
        <v>7071.0099999999993</v>
      </c>
      <c r="Y118" s="452">
        <v>100</v>
      </c>
      <c r="Z118" s="453">
        <v>100</v>
      </c>
    </row>
    <row r="119" spans="2:26" s="193" customFormat="1" ht="105" x14ac:dyDescent="0.2">
      <c r="B119" s="450">
        <v>8</v>
      </c>
      <c r="C119" s="451" t="s">
        <v>132</v>
      </c>
      <c r="D119" s="451" t="s">
        <v>1451</v>
      </c>
      <c r="E119" s="451" t="s">
        <v>1470</v>
      </c>
      <c r="F119" s="451" t="s">
        <v>1453</v>
      </c>
      <c r="G119" s="451" t="s">
        <v>368</v>
      </c>
      <c r="H119" s="451" t="s">
        <v>1471</v>
      </c>
      <c r="I119" s="450">
        <v>38</v>
      </c>
      <c r="J119" s="450">
        <v>38</v>
      </c>
      <c r="K119" s="451" t="s">
        <v>1070</v>
      </c>
      <c r="L119" s="451" t="s">
        <v>982</v>
      </c>
      <c r="M119" s="451" t="s">
        <v>1407</v>
      </c>
      <c r="N119" s="451" t="s">
        <v>1431</v>
      </c>
      <c r="O119" s="451" t="s">
        <v>1454</v>
      </c>
      <c r="P119" s="451" t="s">
        <v>410</v>
      </c>
      <c r="Q119" s="451" t="s">
        <v>940</v>
      </c>
      <c r="R119" s="451" t="s">
        <v>1472</v>
      </c>
      <c r="S119" s="468">
        <v>0</v>
      </c>
      <c r="T119" s="468">
        <v>8956.619999999999</v>
      </c>
      <c r="U119" s="468">
        <v>8956.619999999999</v>
      </c>
      <c r="V119" s="468">
        <v>8956.619999999999</v>
      </c>
      <c r="W119" s="468">
        <v>8956.619999999999</v>
      </c>
      <c r="X119" s="468">
        <v>8956.619999999999</v>
      </c>
      <c r="Y119" s="452">
        <v>100</v>
      </c>
      <c r="Z119" s="453">
        <v>100</v>
      </c>
    </row>
    <row r="120" spans="2:26" s="193" customFormat="1" ht="45" x14ac:dyDescent="0.2">
      <c r="B120" s="304">
        <v>9</v>
      </c>
      <c r="C120" s="305" t="s">
        <v>146</v>
      </c>
      <c r="D120" s="305" t="s">
        <v>193</v>
      </c>
      <c r="E120" s="305" t="s">
        <v>761</v>
      </c>
      <c r="F120" s="305" t="s">
        <v>148</v>
      </c>
      <c r="G120" s="305" t="s">
        <v>399</v>
      </c>
      <c r="H120" s="305" t="s">
        <v>363</v>
      </c>
      <c r="I120" s="304">
        <v>1</v>
      </c>
      <c r="J120" s="304">
        <v>0</v>
      </c>
      <c r="K120" s="305" t="s">
        <v>140</v>
      </c>
      <c r="L120" s="305" t="s">
        <v>939</v>
      </c>
      <c r="M120" s="305" t="s">
        <v>935</v>
      </c>
      <c r="N120" s="305" t="s">
        <v>939</v>
      </c>
      <c r="O120" s="305" t="s">
        <v>364</v>
      </c>
      <c r="P120" s="305" t="s">
        <v>365</v>
      </c>
      <c r="Q120" s="305" t="s">
        <v>940</v>
      </c>
      <c r="R120" s="305" t="s">
        <v>937</v>
      </c>
      <c r="S120" s="310">
        <v>369502.00000000006</v>
      </c>
      <c r="T120" s="310">
        <v>739004.00000000012</v>
      </c>
      <c r="U120" s="310">
        <v>369502.00000000006</v>
      </c>
      <c r="V120" s="310">
        <v>150114.53000000009</v>
      </c>
      <c r="W120" s="310">
        <v>150114.53000000009</v>
      </c>
      <c r="X120" s="310">
        <v>148926.9500000001</v>
      </c>
      <c r="Y120" s="306">
        <v>20.313087615222656</v>
      </c>
      <c r="Z120" s="306">
        <v>0</v>
      </c>
    </row>
    <row r="121" spans="2:26" s="193" customFormat="1" ht="45" x14ac:dyDescent="0.2">
      <c r="B121" s="304">
        <v>10</v>
      </c>
      <c r="C121" s="305" t="s">
        <v>171</v>
      </c>
      <c r="D121" s="305" t="s">
        <v>193</v>
      </c>
      <c r="E121" s="305" t="s">
        <v>762</v>
      </c>
      <c r="F121" s="305" t="s">
        <v>175</v>
      </c>
      <c r="G121" s="305" t="s">
        <v>399</v>
      </c>
      <c r="H121" s="305" t="s">
        <v>363</v>
      </c>
      <c r="I121" s="304">
        <v>1</v>
      </c>
      <c r="J121" s="304">
        <v>0</v>
      </c>
      <c r="K121" s="305" t="s">
        <v>140</v>
      </c>
      <c r="L121" s="305" t="s">
        <v>939</v>
      </c>
      <c r="M121" s="305" t="s">
        <v>935</v>
      </c>
      <c r="N121" s="305" t="s">
        <v>939</v>
      </c>
      <c r="O121" s="305" t="s">
        <v>364</v>
      </c>
      <c r="P121" s="305" t="s">
        <v>365</v>
      </c>
      <c r="Q121" s="305" t="s">
        <v>940</v>
      </c>
      <c r="R121" s="305" t="s">
        <v>763</v>
      </c>
      <c r="S121" s="310">
        <v>1219573</v>
      </c>
      <c r="T121" s="310">
        <v>2439146</v>
      </c>
      <c r="U121" s="310">
        <v>1219573</v>
      </c>
      <c r="V121" s="310">
        <v>520839.59000000014</v>
      </c>
      <c r="W121" s="310">
        <v>520839.59000000014</v>
      </c>
      <c r="X121" s="310">
        <v>516940.4600000002</v>
      </c>
      <c r="Y121" s="306">
        <v>21.35335851154462</v>
      </c>
      <c r="Z121" s="306">
        <v>73</v>
      </c>
    </row>
    <row r="122" spans="2:26" s="193" customFormat="1" ht="15.75" customHeight="1" x14ac:dyDescent="0.2">
      <c r="B122" s="416" t="s">
        <v>400</v>
      </c>
      <c r="C122" s="417"/>
      <c r="D122" s="417"/>
      <c r="E122" s="417"/>
      <c r="F122" s="417"/>
      <c r="G122" s="307">
        <v>10</v>
      </c>
      <c r="H122" s="416"/>
      <c r="I122" s="417"/>
      <c r="J122" s="417"/>
      <c r="K122" s="418"/>
      <c r="L122" s="417"/>
      <c r="M122" s="417"/>
      <c r="N122" s="417"/>
      <c r="O122" s="417"/>
      <c r="P122" s="417"/>
      <c r="Q122" s="417"/>
      <c r="R122" s="417"/>
      <c r="S122" s="311"/>
      <c r="T122" s="311"/>
      <c r="U122" s="311"/>
      <c r="V122" s="311"/>
      <c r="W122" s="311"/>
      <c r="X122" s="311"/>
      <c r="Y122" s="219"/>
      <c r="Z122" s="219"/>
    </row>
    <row r="123" spans="2:26" s="194" customFormat="1" ht="15" customHeight="1" x14ac:dyDescent="0.2">
      <c r="B123" s="464" t="s">
        <v>955</v>
      </c>
      <c r="C123" s="465"/>
      <c r="D123" s="465"/>
      <c r="E123" s="465"/>
      <c r="F123" s="465"/>
      <c r="G123" s="465"/>
      <c r="H123" s="465"/>
      <c r="I123" s="465"/>
      <c r="J123" s="465"/>
      <c r="K123" s="465"/>
      <c r="L123" s="465"/>
      <c r="M123" s="465"/>
      <c r="N123" s="465"/>
      <c r="O123" s="465"/>
      <c r="P123" s="465"/>
      <c r="Q123" s="465"/>
      <c r="R123" s="465"/>
      <c r="S123" s="465"/>
      <c r="T123" s="465"/>
      <c r="U123" s="465"/>
      <c r="V123" s="465"/>
      <c r="W123" s="465"/>
      <c r="X123" s="465"/>
      <c r="Y123" s="465"/>
      <c r="Z123" s="466"/>
    </row>
    <row r="124" spans="2:26" s="194" customFormat="1" ht="75" x14ac:dyDescent="0.2">
      <c r="B124" s="450">
        <v>1</v>
      </c>
      <c r="C124" s="451" t="s">
        <v>252</v>
      </c>
      <c r="D124" s="451" t="s">
        <v>156</v>
      </c>
      <c r="E124" s="451" t="s">
        <v>600</v>
      </c>
      <c r="F124" s="451" t="s">
        <v>157</v>
      </c>
      <c r="G124" s="451" t="s">
        <v>399</v>
      </c>
      <c r="H124" s="451" t="s">
        <v>363</v>
      </c>
      <c r="I124" s="450">
        <v>1</v>
      </c>
      <c r="J124" s="450">
        <v>0</v>
      </c>
      <c r="K124" s="451" t="s">
        <v>140</v>
      </c>
      <c r="L124" s="451" t="s">
        <v>939</v>
      </c>
      <c r="M124" s="451" t="s">
        <v>935</v>
      </c>
      <c r="N124" s="451" t="s">
        <v>939</v>
      </c>
      <c r="O124" s="451" t="s">
        <v>364</v>
      </c>
      <c r="P124" s="451" t="s">
        <v>365</v>
      </c>
      <c r="Q124" s="451" t="s">
        <v>940</v>
      </c>
      <c r="R124" s="451" t="s">
        <v>949</v>
      </c>
      <c r="S124" s="468">
        <v>3299676.0000000009</v>
      </c>
      <c r="T124" s="468">
        <v>6156905.9100000011</v>
      </c>
      <c r="U124" s="468">
        <v>2852229.9100000006</v>
      </c>
      <c r="V124" s="468">
        <v>2358375.6900000009</v>
      </c>
      <c r="W124" s="468">
        <v>2358375.6900000009</v>
      </c>
      <c r="X124" s="468">
        <v>2358375.6900000009</v>
      </c>
      <c r="Y124" s="452">
        <v>38.304559538087858</v>
      </c>
      <c r="Z124" s="452">
        <v>0</v>
      </c>
    </row>
    <row r="125" spans="2:26" s="193" customFormat="1" ht="75" x14ac:dyDescent="0.2">
      <c r="B125" s="450">
        <v>2</v>
      </c>
      <c r="C125" s="451" t="s">
        <v>252</v>
      </c>
      <c r="D125" s="451" t="s">
        <v>156</v>
      </c>
      <c r="E125" s="451" t="s">
        <v>1116</v>
      </c>
      <c r="F125" s="451" t="s">
        <v>157</v>
      </c>
      <c r="G125" s="451" t="s">
        <v>399</v>
      </c>
      <c r="H125" s="451" t="s">
        <v>363</v>
      </c>
      <c r="I125" s="450">
        <v>1</v>
      </c>
      <c r="J125" s="450">
        <v>0</v>
      </c>
      <c r="K125" s="451" t="s">
        <v>140</v>
      </c>
      <c r="L125" s="451" t="s">
        <v>1100</v>
      </c>
      <c r="M125" s="451" t="s">
        <v>935</v>
      </c>
      <c r="N125" s="451" t="s">
        <v>1100</v>
      </c>
      <c r="O125" s="451" t="s">
        <v>364</v>
      </c>
      <c r="P125" s="451" t="s">
        <v>369</v>
      </c>
      <c r="Q125" s="451" t="s">
        <v>940</v>
      </c>
      <c r="R125" s="451" t="s">
        <v>937</v>
      </c>
      <c r="S125" s="468">
        <v>0</v>
      </c>
      <c r="T125" s="468">
        <v>39269.480000000003</v>
      </c>
      <c r="U125" s="468">
        <v>39269.480000000003</v>
      </c>
      <c r="V125" s="468">
        <v>39269.480000000003</v>
      </c>
      <c r="W125" s="468">
        <v>39268.680000000008</v>
      </c>
      <c r="X125" s="468">
        <v>39268.680000000008</v>
      </c>
      <c r="Y125" s="452">
        <v>100</v>
      </c>
      <c r="Z125" s="452">
        <v>0</v>
      </c>
    </row>
    <row r="126" spans="2:26" s="193" customFormat="1" ht="45" x14ac:dyDescent="0.2">
      <c r="B126" s="450">
        <v>3</v>
      </c>
      <c r="C126" s="451" t="s">
        <v>252</v>
      </c>
      <c r="D126" s="451" t="s">
        <v>156</v>
      </c>
      <c r="E126" s="451" t="s">
        <v>601</v>
      </c>
      <c r="F126" s="451" t="s">
        <v>158</v>
      </c>
      <c r="G126" s="451" t="s">
        <v>399</v>
      </c>
      <c r="H126" s="451" t="s">
        <v>363</v>
      </c>
      <c r="I126" s="450">
        <v>1</v>
      </c>
      <c r="J126" s="450">
        <v>0</v>
      </c>
      <c r="K126" s="451" t="s">
        <v>159</v>
      </c>
      <c r="L126" s="451" t="s">
        <v>963</v>
      </c>
      <c r="M126" s="451" t="s">
        <v>966</v>
      </c>
      <c r="N126" s="451" t="s">
        <v>364</v>
      </c>
      <c r="O126" s="451" t="s">
        <v>364</v>
      </c>
      <c r="P126" s="451" t="s">
        <v>365</v>
      </c>
      <c r="Q126" s="451" t="s">
        <v>940</v>
      </c>
      <c r="R126" s="451" t="s">
        <v>980</v>
      </c>
      <c r="S126" s="468">
        <v>20000</v>
      </c>
      <c r="T126" s="468">
        <v>20000</v>
      </c>
      <c r="U126" s="468">
        <v>0</v>
      </c>
      <c r="V126" s="468">
        <v>0</v>
      </c>
      <c r="W126" s="468">
        <v>0</v>
      </c>
      <c r="X126" s="468">
        <v>0</v>
      </c>
      <c r="Y126" s="452">
        <v>0</v>
      </c>
      <c r="Z126" s="452">
        <v>0</v>
      </c>
    </row>
    <row r="127" spans="2:26" s="193" customFormat="1" ht="15.75" customHeight="1" x14ac:dyDescent="0.2">
      <c r="B127" s="416" t="s">
        <v>400</v>
      </c>
      <c r="C127" s="417"/>
      <c r="D127" s="417"/>
      <c r="E127" s="417"/>
      <c r="F127" s="417"/>
      <c r="G127" s="307">
        <v>3</v>
      </c>
      <c r="H127" s="416"/>
      <c r="I127" s="417"/>
      <c r="J127" s="417"/>
      <c r="K127" s="418"/>
      <c r="L127" s="417"/>
      <c r="M127" s="417"/>
      <c r="N127" s="417"/>
      <c r="O127" s="417"/>
      <c r="P127" s="417"/>
      <c r="Q127" s="417"/>
      <c r="R127" s="417"/>
      <c r="S127" s="311"/>
      <c r="T127" s="311"/>
      <c r="U127" s="311"/>
      <c r="V127" s="311"/>
      <c r="W127" s="311"/>
      <c r="X127" s="311"/>
      <c r="Y127" s="219"/>
      <c r="Z127" s="219"/>
    </row>
    <row r="128" spans="2:26" s="194" customFormat="1" ht="15" customHeight="1" x14ac:dyDescent="0.2">
      <c r="B128" s="454" t="s">
        <v>976</v>
      </c>
      <c r="C128" s="455"/>
      <c r="D128" s="455"/>
      <c r="E128" s="455"/>
      <c r="F128" s="455"/>
      <c r="G128" s="455"/>
      <c r="H128" s="455"/>
      <c r="I128" s="455"/>
      <c r="J128" s="455"/>
      <c r="K128" s="455"/>
      <c r="L128" s="455"/>
      <c r="M128" s="455"/>
      <c r="N128" s="455"/>
      <c r="O128" s="455"/>
      <c r="P128" s="455"/>
      <c r="Q128" s="455"/>
      <c r="R128" s="455"/>
      <c r="S128" s="455"/>
      <c r="T128" s="455"/>
      <c r="U128" s="455"/>
      <c r="V128" s="455"/>
      <c r="W128" s="455"/>
      <c r="X128" s="455"/>
      <c r="Y128" s="455"/>
      <c r="Z128" s="456"/>
    </row>
    <row r="129" spans="2:26" s="194" customFormat="1" ht="30" x14ac:dyDescent="0.2">
      <c r="B129" s="304">
        <v>1</v>
      </c>
      <c r="C129" s="305" t="s">
        <v>177</v>
      </c>
      <c r="D129" s="305" t="s">
        <v>169</v>
      </c>
      <c r="E129" s="305" t="s">
        <v>602</v>
      </c>
      <c r="F129" s="305" t="s">
        <v>603</v>
      </c>
      <c r="G129" s="305" t="s">
        <v>399</v>
      </c>
      <c r="H129" s="305" t="s">
        <v>363</v>
      </c>
      <c r="I129" s="304">
        <v>1</v>
      </c>
      <c r="J129" s="304">
        <v>1</v>
      </c>
      <c r="K129" s="305" t="s">
        <v>159</v>
      </c>
      <c r="L129" s="305" t="s">
        <v>943</v>
      </c>
      <c r="M129" s="305" t="s">
        <v>977</v>
      </c>
      <c r="N129" s="305" t="s">
        <v>1204</v>
      </c>
      <c r="O129" s="305" t="s">
        <v>966</v>
      </c>
      <c r="P129" s="305" t="s">
        <v>365</v>
      </c>
      <c r="Q129" s="305" t="s">
        <v>940</v>
      </c>
      <c r="R129" s="305" t="s">
        <v>978</v>
      </c>
      <c r="S129" s="310">
        <v>865000.00000000023</v>
      </c>
      <c r="T129" s="310">
        <v>1729749.3500000006</v>
      </c>
      <c r="U129" s="310">
        <v>864749.35000000021</v>
      </c>
      <c r="V129" s="310">
        <v>864749.35000000021</v>
      </c>
      <c r="W129" s="310">
        <v>864749.35000000021</v>
      </c>
      <c r="X129" s="310">
        <v>864749.35000000021</v>
      </c>
      <c r="Y129" s="306">
        <v>49.992754730620362</v>
      </c>
      <c r="Z129" s="306">
        <v>100</v>
      </c>
    </row>
    <row r="130" spans="2:26" s="193" customFormat="1" ht="45" x14ac:dyDescent="0.2">
      <c r="B130" s="304">
        <v>2</v>
      </c>
      <c r="C130" s="305" t="s">
        <v>177</v>
      </c>
      <c r="D130" s="305" t="s">
        <v>169</v>
      </c>
      <c r="E130" s="305" t="s">
        <v>604</v>
      </c>
      <c r="F130" s="305" t="s">
        <v>605</v>
      </c>
      <c r="G130" s="305" t="s">
        <v>399</v>
      </c>
      <c r="H130" s="305" t="s">
        <v>363</v>
      </c>
      <c r="I130" s="304">
        <v>1</v>
      </c>
      <c r="J130" s="304">
        <v>0</v>
      </c>
      <c r="K130" s="305" t="s">
        <v>159</v>
      </c>
      <c r="L130" s="305" t="s">
        <v>959</v>
      </c>
      <c r="M130" s="305" t="s">
        <v>935</v>
      </c>
      <c r="N130" s="305" t="s">
        <v>364</v>
      </c>
      <c r="O130" s="305" t="s">
        <v>364</v>
      </c>
      <c r="P130" s="305" t="s">
        <v>365</v>
      </c>
      <c r="Q130" s="305" t="s">
        <v>940</v>
      </c>
      <c r="R130" s="305" t="s">
        <v>937</v>
      </c>
      <c r="S130" s="310">
        <v>150000.00000000009</v>
      </c>
      <c r="T130" s="310">
        <v>200000.00000000009</v>
      </c>
      <c r="U130" s="310">
        <v>0</v>
      </c>
      <c r="V130" s="310">
        <v>0</v>
      </c>
      <c r="W130" s="310">
        <v>0</v>
      </c>
      <c r="X130" s="310">
        <v>0</v>
      </c>
      <c r="Y130" s="306">
        <v>0</v>
      </c>
      <c r="Z130" s="306">
        <v>0</v>
      </c>
    </row>
    <row r="131" spans="2:26" s="194" customFormat="1" ht="15.75" customHeight="1" x14ac:dyDescent="0.2">
      <c r="B131" s="416" t="s">
        <v>400</v>
      </c>
      <c r="C131" s="417"/>
      <c r="D131" s="417"/>
      <c r="E131" s="417"/>
      <c r="F131" s="417"/>
      <c r="G131" s="307">
        <v>2</v>
      </c>
      <c r="H131" s="416"/>
      <c r="I131" s="417"/>
      <c r="J131" s="417"/>
      <c r="K131" s="418"/>
      <c r="L131" s="417"/>
      <c r="M131" s="417"/>
      <c r="N131" s="417"/>
      <c r="O131" s="417"/>
      <c r="P131" s="417"/>
      <c r="Q131" s="417"/>
      <c r="R131" s="417"/>
      <c r="S131" s="311"/>
      <c r="T131" s="311"/>
      <c r="U131" s="311"/>
      <c r="V131" s="311"/>
      <c r="W131" s="311"/>
      <c r="X131" s="311"/>
      <c r="Y131" s="219"/>
      <c r="Z131" s="219"/>
    </row>
    <row r="132" spans="2:26" s="194" customFormat="1" ht="15" customHeight="1" x14ac:dyDescent="0.2">
      <c r="B132" s="464" t="s">
        <v>993</v>
      </c>
      <c r="C132" s="465"/>
      <c r="D132" s="465"/>
      <c r="E132" s="465"/>
      <c r="F132" s="465"/>
      <c r="G132" s="465"/>
      <c r="H132" s="465"/>
      <c r="I132" s="465"/>
      <c r="J132" s="465"/>
      <c r="K132" s="465"/>
      <c r="L132" s="465"/>
      <c r="M132" s="465"/>
      <c r="N132" s="465"/>
      <c r="O132" s="465"/>
      <c r="P132" s="465"/>
      <c r="Q132" s="465"/>
      <c r="R132" s="465"/>
      <c r="S132" s="465"/>
      <c r="T132" s="465"/>
      <c r="U132" s="465"/>
      <c r="V132" s="465"/>
      <c r="W132" s="465"/>
      <c r="X132" s="465"/>
      <c r="Y132" s="465"/>
      <c r="Z132" s="466"/>
    </row>
    <row r="133" spans="2:26" s="193" customFormat="1" ht="45" x14ac:dyDescent="0.2">
      <c r="B133" s="450">
        <v>1</v>
      </c>
      <c r="C133" s="451" t="s">
        <v>184</v>
      </c>
      <c r="D133" s="451" t="s">
        <v>261</v>
      </c>
      <c r="E133" s="451" t="s">
        <v>606</v>
      </c>
      <c r="F133" s="451" t="s">
        <v>226</v>
      </c>
      <c r="G133" s="451" t="s">
        <v>399</v>
      </c>
      <c r="H133" s="451" t="s">
        <v>363</v>
      </c>
      <c r="I133" s="450">
        <v>1</v>
      </c>
      <c r="J133" s="450">
        <v>0</v>
      </c>
      <c r="K133" s="451" t="s">
        <v>164</v>
      </c>
      <c r="L133" s="451" t="s">
        <v>939</v>
      </c>
      <c r="M133" s="451" t="s">
        <v>964</v>
      </c>
      <c r="N133" s="451" t="s">
        <v>364</v>
      </c>
      <c r="O133" s="451" t="s">
        <v>364</v>
      </c>
      <c r="P133" s="451" t="s">
        <v>369</v>
      </c>
      <c r="Q133" s="451" t="s">
        <v>940</v>
      </c>
      <c r="R133" s="451" t="s">
        <v>937</v>
      </c>
      <c r="S133" s="468">
        <v>50000.000000000007</v>
      </c>
      <c r="T133" s="468">
        <v>50000.000000000007</v>
      </c>
      <c r="U133" s="468">
        <v>0</v>
      </c>
      <c r="V133" s="468">
        <v>0</v>
      </c>
      <c r="W133" s="468">
        <v>0</v>
      </c>
      <c r="X133" s="468">
        <v>0</v>
      </c>
      <c r="Y133" s="452">
        <v>0</v>
      </c>
      <c r="Z133" s="452">
        <v>0</v>
      </c>
    </row>
    <row r="134" spans="2:26" s="194" customFormat="1" ht="30" x14ac:dyDescent="0.2">
      <c r="B134" s="450">
        <v>2</v>
      </c>
      <c r="C134" s="451" t="s">
        <v>184</v>
      </c>
      <c r="D134" s="451" t="s">
        <v>261</v>
      </c>
      <c r="E134" s="451" t="s">
        <v>607</v>
      </c>
      <c r="F134" s="451" t="s">
        <v>262</v>
      </c>
      <c r="G134" s="451" t="s">
        <v>399</v>
      </c>
      <c r="H134" s="451" t="s">
        <v>363</v>
      </c>
      <c r="I134" s="450">
        <v>1</v>
      </c>
      <c r="J134" s="450">
        <v>0</v>
      </c>
      <c r="K134" s="451" t="s">
        <v>164</v>
      </c>
      <c r="L134" s="451" t="s">
        <v>939</v>
      </c>
      <c r="M134" s="451" t="s">
        <v>935</v>
      </c>
      <c r="N134" s="451" t="s">
        <v>364</v>
      </c>
      <c r="O134" s="451" t="s">
        <v>364</v>
      </c>
      <c r="P134" s="451" t="s">
        <v>369</v>
      </c>
      <c r="Q134" s="451" t="s">
        <v>940</v>
      </c>
      <c r="R134" s="451" t="s">
        <v>984</v>
      </c>
      <c r="S134" s="468">
        <v>1000000</v>
      </c>
      <c r="T134" s="468">
        <v>1000000</v>
      </c>
      <c r="U134" s="468">
        <v>0</v>
      </c>
      <c r="V134" s="468">
        <v>0</v>
      </c>
      <c r="W134" s="468">
        <v>0</v>
      </c>
      <c r="X134" s="468">
        <v>0</v>
      </c>
      <c r="Y134" s="452">
        <v>0</v>
      </c>
      <c r="Z134" s="452">
        <v>0</v>
      </c>
    </row>
    <row r="135" spans="2:26" s="194" customFormat="1" ht="15.75" customHeight="1" x14ac:dyDescent="0.2">
      <c r="B135" s="416" t="s">
        <v>400</v>
      </c>
      <c r="C135" s="417"/>
      <c r="D135" s="417"/>
      <c r="E135" s="417"/>
      <c r="F135" s="417"/>
      <c r="G135" s="307">
        <v>2</v>
      </c>
      <c r="H135" s="416"/>
      <c r="I135" s="417"/>
      <c r="J135" s="417"/>
      <c r="K135" s="418"/>
      <c r="L135" s="417"/>
      <c r="M135" s="417"/>
      <c r="N135" s="417"/>
      <c r="O135" s="417"/>
      <c r="P135" s="417"/>
      <c r="Q135" s="417"/>
      <c r="R135" s="417"/>
      <c r="S135" s="311"/>
      <c r="T135" s="311"/>
      <c r="U135" s="311"/>
      <c r="V135" s="311"/>
      <c r="W135" s="311"/>
      <c r="X135" s="311"/>
      <c r="Y135" s="219"/>
      <c r="Z135" s="219"/>
    </row>
    <row r="136" spans="2:26" s="194" customFormat="1" ht="15" customHeight="1" x14ac:dyDescent="0.2">
      <c r="B136" s="464" t="s">
        <v>954</v>
      </c>
      <c r="C136" s="465"/>
      <c r="D136" s="465"/>
      <c r="E136" s="465"/>
      <c r="F136" s="465"/>
      <c r="G136" s="465"/>
      <c r="H136" s="465"/>
      <c r="I136" s="465"/>
      <c r="J136" s="465"/>
      <c r="K136" s="465"/>
      <c r="L136" s="465"/>
      <c r="M136" s="465"/>
      <c r="N136" s="465"/>
      <c r="O136" s="465"/>
      <c r="P136" s="465"/>
      <c r="Q136" s="465"/>
      <c r="R136" s="465"/>
      <c r="S136" s="465"/>
      <c r="T136" s="465"/>
      <c r="U136" s="465"/>
      <c r="V136" s="465"/>
      <c r="W136" s="465"/>
      <c r="X136" s="465"/>
      <c r="Y136" s="465"/>
      <c r="Z136" s="466"/>
    </row>
    <row r="137" spans="2:26" s="193" customFormat="1" ht="45" x14ac:dyDescent="0.2">
      <c r="B137" s="450">
        <v>1</v>
      </c>
      <c r="C137" s="451" t="s">
        <v>267</v>
      </c>
      <c r="D137" s="451" t="s">
        <v>264</v>
      </c>
      <c r="E137" s="451" t="s">
        <v>1103</v>
      </c>
      <c r="F137" s="451" t="s">
        <v>161</v>
      </c>
      <c r="G137" s="451" t="s">
        <v>399</v>
      </c>
      <c r="H137" s="451" t="s">
        <v>363</v>
      </c>
      <c r="I137" s="450">
        <v>1</v>
      </c>
      <c r="J137" s="450">
        <v>0</v>
      </c>
      <c r="K137" s="451" t="s">
        <v>140</v>
      </c>
      <c r="L137" s="451" t="s">
        <v>1066</v>
      </c>
      <c r="M137" s="451" t="s">
        <v>935</v>
      </c>
      <c r="N137" s="451" t="s">
        <v>1066</v>
      </c>
      <c r="O137" s="451" t="s">
        <v>364</v>
      </c>
      <c r="P137" s="451" t="s">
        <v>405</v>
      </c>
      <c r="Q137" s="451" t="s">
        <v>940</v>
      </c>
      <c r="R137" s="451" t="s">
        <v>937</v>
      </c>
      <c r="S137" s="468">
        <v>0</v>
      </c>
      <c r="T137" s="468">
        <v>65658.60000000002</v>
      </c>
      <c r="U137" s="468">
        <v>65658.580000000016</v>
      </c>
      <c r="V137" s="468">
        <v>65658.580000000016</v>
      </c>
      <c r="W137" s="468">
        <v>65658.580000000016</v>
      </c>
      <c r="X137" s="468">
        <v>65658.580000000016</v>
      </c>
      <c r="Y137" s="452">
        <v>99.999969539405342</v>
      </c>
      <c r="Z137" s="452">
        <v>0</v>
      </c>
    </row>
    <row r="138" spans="2:26" s="194" customFormat="1" ht="45" x14ac:dyDescent="0.2">
      <c r="B138" s="450">
        <v>2</v>
      </c>
      <c r="C138" s="451" t="s">
        <v>263</v>
      </c>
      <c r="D138" s="451" t="s">
        <v>264</v>
      </c>
      <c r="E138" s="451" t="s">
        <v>608</v>
      </c>
      <c r="F138" s="451" t="s">
        <v>265</v>
      </c>
      <c r="G138" s="451" t="s">
        <v>399</v>
      </c>
      <c r="H138" s="451" t="s">
        <v>363</v>
      </c>
      <c r="I138" s="450">
        <v>1</v>
      </c>
      <c r="J138" s="450">
        <v>0</v>
      </c>
      <c r="K138" s="451" t="s">
        <v>140</v>
      </c>
      <c r="L138" s="451" t="s">
        <v>939</v>
      </c>
      <c r="M138" s="451" t="s">
        <v>935</v>
      </c>
      <c r="N138" s="451" t="s">
        <v>939</v>
      </c>
      <c r="O138" s="451" t="s">
        <v>364</v>
      </c>
      <c r="P138" s="451" t="s">
        <v>365</v>
      </c>
      <c r="Q138" s="451" t="s">
        <v>940</v>
      </c>
      <c r="R138" s="451" t="s">
        <v>937</v>
      </c>
      <c r="S138" s="468">
        <v>1152809</v>
      </c>
      <c r="T138" s="468">
        <v>2291894.0599999996</v>
      </c>
      <c r="U138" s="468">
        <v>1139085.0599999998</v>
      </c>
      <c r="V138" s="468">
        <v>1048185.09</v>
      </c>
      <c r="W138" s="468">
        <v>1048185.09</v>
      </c>
      <c r="X138" s="468">
        <v>1048185.09</v>
      </c>
      <c r="Y138" s="452">
        <v>45.734447690832617</v>
      </c>
      <c r="Z138" s="452">
        <v>0</v>
      </c>
    </row>
    <row r="139" spans="2:26" s="194" customFormat="1" ht="45" x14ac:dyDescent="0.2">
      <c r="B139" s="450">
        <v>3</v>
      </c>
      <c r="C139" s="451" t="s">
        <v>266</v>
      </c>
      <c r="D139" s="451" t="s">
        <v>264</v>
      </c>
      <c r="E139" s="451" t="s">
        <v>609</v>
      </c>
      <c r="F139" s="451" t="s">
        <v>160</v>
      </c>
      <c r="G139" s="451" t="s">
        <v>399</v>
      </c>
      <c r="H139" s="451" t="s">
        <v>363</v>
      </c>
      <c r="I139" s="450">
        <v>1</v>
      </c>
      <c r="J139" s="450">
        <v>0</v>
      </c>
      <c r="K139" s="451" t="s">
        <v>140</v>
      </c>
      <c r="L139" s="451" t="s">
        <v>939</v>
      </c>
      <c r="M139" s="451" t="s">
        <v>935</v>
      </c>
      <c r="N139" s="451" t="s">
        <v>939</v>
      </c>
      <c r="O139" s="451" t="s">
        <v>364</v>
      </c>
      <c r="P139" s="451" t="s">
        <v>365</v>
      </c>
      <c r="Q139" s="451" t="s">
        <v>940</v>
      </c>
      <c r="R139" s="451" t="s">
        <v>937</v>
      </c>
      <c r="S139" s="468">
        <v>1599541</v>
      </c>
      <c r="T139" s="468">
        <v>2767099.5</v>
      </c>
      <c r="U139" s="468">
        <v>1162844.3799999999</v>
      </c>
      <c r="V139" s="468">
        <v>1080461.73</v>
      </c>
      <c r="W139" s="468">
        <v>1080461.73</v>
      </c>
      <c r="X139" s="468">
        <v>1080461.73</v>
      </c>
      <c r="Y139" s="452">
        <v>39.046724918999118</v>
      </c>
      <c r="Z139" s="452">
        <v>0</v>
      </c>
    </row>
    <row r="140" spans="2:26" s="193" customFormat="1" ht="45" x14ac:dyDescent="0.2">
      <c r="B140" s="450">
        <v>4</v>
      </c>
      <c r="C140" s="451" t="s">
        <v>267</v>
      </c>
      <c r="D140" s="451" t="s">
        <v>264</v>
      </c>
      <c r="E140" s="451" t="s">
        <v>610</v>
      </c>
      <c r="F140" s="451" t="s">
        <v>161</v>
      </c>
      <c r="G140" s="451" t="s">
        <v>399</v>
      </c>
      <c r="H140" s="451" t="s">
        <v>363</v>
      </c>
      <c r="I140" s="450">
        <v>1</v>
      </c>
      <c r="J140" s="450">
        <v>0</v>
      </c>
      <c r="K140" s="451" t="s">
        <v>140</v>
      </c>
      <c r="L140" s="451" t="s">
        <v>939</v>
      </c>
      <c r="M140" s="451" t="s">
        <v>935</v>
      </c>
      <c r="N140" s="451" t="s">
        <v>939</v>
      </c>
      <c r="O140" s="451" t="s">
        <v>364</v>
      </c>
      <c r="P140" s="451" t="s">
        <v>365</v>
      </c>
      <c r="Q140" s="451" t="s">
        <v>940</v>
      </c>
      <c r="R140" s="451" t="s">
        <v>937</v>
      </c>
      <c r="S140" s="468">
        <v>14365440</v>
      </c>
      <c r="T140" s="469">
        <v>25659131.119999997</v>
      </c>
      <c r="U140" s="469">
        <v>11254695.09</v>
      </c>
      <c r="V140" s="468">
        <v>9177190.1199999992</v>
      </c>
      <c r="W140" s="468">
        <v>9177190.1199999992</v>
      </c>
      <c r="X140" s="468">
        <v>9177190.1199999992</v>
      </c>
      <c r="Y140" s="452">
        <v>35.765786756695135</v>
      </c>
      <c r="Z140" s="452">
        <v>0</v>
      </c>
    </row>
    <row r="141" spans="2:26" s="193" customFormat="1" ht="60" x14ac:dyDescent="0.2">
      <c r="B141" s="450">
        <v>5</v>
      </c>
      <c r="C141" s="451" t="s">
        <v>267</v>
      </c>
      <c r="D141" s="451" t="s">
        <v>264</v>
      </c>
      <c r="E141" s="451" t="s">
        <v>611</v>
      </c>
      <c r="F141" s="451" t="s">
        <v>612</v>
      </c>
      <c r="G141" s="451" t="s">
        <v>399</v>
      </c>
      <c r="H141" s="451" t="s">
        <v>363</v>
      </c>
      <c r="I141" s="450">
        <v>1</v>
      </c>
      <c r="J141" s="450">
        <v>0</v>
      </c>
      <c r="K141" s="451" t="s">
        <v>140</v>
      </c>
      <c r="L141" s="451" t="s">
        <v>939</v>
      </c>
      <c r="M141" s="451" t="s">
        <v>935</v>
      </c>
      <c r="N141" s="451" t="s">
        <v>364</v>
      </c>
      <c r="O141" s="451" t="s">
        <v>364</v>
      </c>
      <c r="P141" s="451" t="s">
        <v>365</v>
      </c>
      <c r="Q141" s="451" t="s">
        <v>940</v>
      </c>
      <c r="R141" s="471"/>
      <c r="S141" s="468">
        <v>766757.25000000023</v>
      </c>
      <c r="T141" s="468">
        <v>766757.25000000023</v>
      </c>
      <c r="U141" s="468">
        <v>0</v>
      </c>
      <c r="V141" s="468">
        <v>0</v>
      </c>
      <c r="W141" s="468">
        <v>0</v>
      </c>
      <c r="X141" s="468">
        <v>0</v>
      </c>
      <c r="Y141" s="452">
        <v>0</v>
      </c>
      <c r="Z141" s="452">
        <v>0</v>
      </c>
    </row>
    <row r="142" spans="2:26" s="194" customFormat="1" ht="45" x14ac:dyDescent="0.2">
      <c r="B142" s="450">
        <v>6</v>
      </c>
      <c r="C142" s="451" t="s">
        <v>267</v>
      </c>
      <c r="D142" s="451" t="s">
        <v>264</v>
      </c>
      <c r="E142" s="451" t="s">
        <v>613</v>
      </c>
      <c r="F142" s="451" t="s">
        <v>170</v>
      </c>
      <c r="G142" s="451" t="s">
        <v>399</v>
      </c>
      <c r="H142" s="451" t="s">
        <v>363</v>
      </c>
      <c r="I142" s="450">
        <v>1</v>
      </c>
      <c r="J142" s="450">
        <v>0</v>
      </c>
      <c r="K142" s="451" t="s">
        <v>140</v>
      </c>
      <c r="L142" s="451" t="s">
        <v>939</v>
      </c>
      <c r="M142" s="451" t="s">
        <v>935</v>
      </c>
      <c r="N142" s="451" t="s">
        <v>939</v>
      </c>
      <c r="O142" s="451" t="s">
        <v>364</v>
      </c>
      <c r="P142" s="451" t="s">
        <v>365</v>
      </c>
      <c r="Q142" s="451" t="s">
        <v>940</v>
      </c>
      <c r="R142" s="451" t="s">
        <v>937</v>
      </c>
      <c r="S142" s="468">
        <v>2649866.0000000009</v>
      </c>
      <c r="T142" s="468">
        <v>5036559.5900000017</v>
      </c>
      <c r="U142" s="468">
        <v>2386693.5900000008</v>
      </c>
      <c r="V142" s="468">
        <v>1893238.89</v>
      </c>
      <c r="W142" s="468">
        <v>1893238.89</v>
      </c>
      <c r="X142" s="468">
        <v>1893238.89</v>
      </c>
      <c r="Y142" s="452">
        <v>37.589923362745303</v>
      </c>
      <c r="Z142" s="452">
        <v>0</v>
      </c>
    </row>
    <row r="143" spans="2:26" s="194" customFormat="1" ht="45" x14ac:dyDescent="0.2">
      <c r="B143" s="450">
        <v>7</v>
      </c>
      <c r="C143" s="451" t="s">
        <v>267</v>
      </c>
      <c r="D143" s="451" t="s">
        <v>264</v>
      </c>
      <c r="E143" s="451" t="s">
        <v>1122</v>
      </c>
      <c r="F143" s="451" t="s">
        <v>161</v>
      </c>
      <c r="G143" s="451" t="s">
        <v>399</v>
      </c>
      <c r="H143" s="451" t="s">
        <v>363</v>
      </c>
      <c r="I143" s="450">
        <v>1</v>
      </c>
      <c r="J143" s="450">
        <v>0</v>
      </c>
      <c r="K143" s="451" t="s">
        <v>140</v>
      </c>
      <c r="L143" s="451" t="s">
        <v>1066</v>
      </c>
      <c r="M143" s="451" t="s">
        <v>935</v>
      </c>
      <c r="N143" s="451" t="s">
        <v>1066</v>
      </c>
      <c r="O143" s="451" t="s">
        <v>364</v>
      </c>
      <c r="P143" s="451" t="s">
        <v>369</v>
      </c>
      <c r="Q143" s="451" t="s">
        <v>940</v>
      </c>
      <c r="R143" s="451" t="s">
        <v>937</v>
      </c>
      <c r="S143" s="468">
        <v>0</v>
      </c>
      <c r="T143" s="468">
        <v>21680.400000000009</v>
      </c>
      <c r="U143" s="468">
        <v>21680.400000000009</v>
      </c>
      <c r="V143" s="468">
        <v>21680.400000000009</v>
      </c>
      <c r="W143" s="468">
        <v>21680.400000000009</v>
      </c>
      <c r="X143" s="468">
        <v>21680.400000000009</v>
      </c>
      <c r="Y143" s="452">
        <v>100</v>
      </c>
      <c r="Z143" s="452">
        <v>0</v>
      </c>
    </row>
    <row r="144" spans="2:26" s="193" customFormat="1" ht="45" x14ac:dyDescent="0.2">
      <c r="B144" s="450">
        <v>8</v>
      </c>
      <c r="C144" s="451" t="s">
        <v>267</v>
      </c>
      <c r="D144" s="451" t="s">
        <v>264</v>
      </c>
      <c r="E144" s="451" t="s">
        <v>1474</v>
      </c>
      <c r="F144" s="451" t="s">
        <v>1475</v>
      </c>
      <c r="G144" s="451" t="s">
        <v>399</v>
      </c>
      <c r="H144" s="451" t="s">
        <v>363</v>
      </c>
      <c r="I144" s="450">
        <v>1</v>
      </c>
      <c r="J144" s="450">
        <v>0</v>
      </c>
      <c r="K144" s="451" t="s">
        <v>140</v>
      </c>
      <c r="L144" s="451" t="s">
        <v>982</v>
      </c>
      <c r="M144" s="451" t="s">
        <v>983</v>
      </c>
      <c r="N144" s="451" t="s">
        <v>1431</v>
      </c>
      <c r="O144" s="451" t="s">
        <v>364</v>
      </c>
      <c r="P144" s="451" t="s">
        <v>1392</v>
      </c>
      <c r="Q144" s="451" t="s">
        <v>940</v>
      </c>
      <c r="R144" s="451" t="s">
        <v>937</v>
      </c>
      <c r="S144" s="468">
        <v>0</v>
      </c>
      <c r="T144" s="468">
        <v>336601.50000000006</v>
      </c>
      <c r="U144" s="468">
        <v>336601.50000000006</v>
      </c>
      <c r="V144" s="468">
        <v>336601.50000000006</v>
      </c>
      <c r="W144" s="468">
        <v>336601.50000000006</v>
      </c>
      <c r="X144" s="468">
        <v>0</v>
      </c>
      <c r="Y144" s="452">
        <v>100</v>
      </c>
      <c r="Z144" s="452">
        <v>0</v>
      </c>
    </row>
    <row r="145" spans="2:26" s="194" customFormat="1" ht="45" x14ac:dyDescent="0.2">
      <c r="B145" s="450">
        <v>9</v>
      </c>
      <c r="C145" s="451" t="s">
        <v>162</v>
      </c>
      <c r="D145" s="451" t="s">
        <v>264</v>
      </c>
      <c r="E145" s="451" t="s">
        <v>614</v>
      </c>
      <c r="F145" s="451" t="s">
        <v>163</v>
      </c>
      <c r="G145" s="451" t="s">
        <v>399</v>
      </c>
      <c r="H145" s="451" t="s">
        <v>363</v>
      </c>
      <c r="I145" s="450">
        <v>1</v>
      </c>
      <c r="J145" s="450">
        <v>0</v>
      </c>
      <c r="K145" s="451" t="s">
        <v>164</v>
      </c>
      <c r="L145" s="451" t="s">
        <v>939</v>
      </c>
      <c r="M145" s="451" t="s">
        <v>935</v>
      </c>
      <c r="N145" s="451" t="s">
        <v>963</v>
      </c>
      <c r="O145" s="451" t="s">
        <v>364</v>
      </c>
      <c r="P145" s="451" t="s">
        <v>365</v>
      </c>
      <c r="Q145" s="451" t="s">
        <v>940</v>
      </c>
      <c r="R145" s="451" t="s">
        <v>615</v>
      </c>
      <c r="S145" s="468">
        <v>200000.00000000009</v>
      </c>
      <c r="T145" s="468">
        <v>259300.03000000009</v>
      </c>
      <c r="U145" s="468">
        <v>59300.030000000006</v>
      </c>
      <c r="V145" s="468">
        <v>59300.030000000006</v>
      </c>
      <c r="W145" s="468">
        <v>59300.030000000006</v>
      </c>
      <c r="X145" s="468">
        <v>59300.030000000006</v>
      </c>
      <c r="Y145" s="452">
        <v>22.869272325190238</v>
      </c>
      <c r="Z145" s="452">
        <v>0</v>
      </c>
    </row>
    <row r="146" spans="2:26" s="194" customFormat="1" ht="30" x14ac:dyDescent="0.2">
      <c r="B146" s="450">
        <v>10</v>
      </c>
      <c r="C146" s="451" t="s">
        <v>162</v>
      </c>
      <c r="D146" s="451" t="s">
        <v>264</v>
      </c>
      <c r="E146" s="451" t="s">
        <v>616</v>
      </c>
      <c r="F146" s="451" t="s">
        <v>165</v>
      </c>
      <c r="G146" s="451" t="s">
        <v>399</v>
      </c>
      <c r="H146" s="451" t="s">
        <v>363</v>
      </c>
      <c r="I146" s="450">
        <v>1</v>
      </c>
      <c r="J146" s="450">
        <v>0</v>
      </c>
      <c r="K146" s="451" t="s">
        <v>164</v>
      </c>
      <c r="L146" s="451" t="s">
        <v>939</v>
      </c>
      <c r="M146" s="451" t="s">
        <v>935</v>
      </c>
      <c r="N146" s="451" t="s">
        <v>939</v>
      </c>
      <c r="O146" s="451" t="s">
        <v>364</v>
      </c>
      <c r="P146" s="451" t="s">
        <v>365</v>
      </c>
      <c r="Q146" s="451" t="s">
        <v>940</v>
      </c>
      <c r="R146" s="451" t="s">
        <v>617</v>
      </c>
      <c r="S146" s="468">
        <v>300000.00000000006</v>
      </c>
      <c r="T146" s="468">
        <v>413769.05000000005</v>
      </c>
      <c r="U146" s="468">
        <v>98769.050000000017</v>
      </c>
      <c r="V146" s="468">
        <v>98769.050000000017</v>
      </c>
      <c r="W146" s="468">
        <v>98769.050000000017</v>
      </c>
      <c r="X146" s="468">
        <v>98769.050000000017</v>
      </c>
      <c r="Y146" s="452">
        <v>23.870574659946172</v>
      </c>
      <c r="Z146" s="452">
        <v>0</v>
      </c>
    </row>
    <row r="147" spans="2:26" s="193" customFormat="1" ht="45" x14ac:dyDescent="0.2">
      <c r="B147" s="450">
        <v>11</v>
      </c>
      <c r="C147" s="451" t="s">
        <v>162</v>
      </c>
      <c r="D147" s="451" t="s">
        <v>264</v>
      </c>
      <c r="E147" s="451" t="s">
        <v>618</v>
      </c>
      <c r="F147" s="451" t="s">
        <v>166</v>
      </c>
      <c r="G147" s="451" t="s">
        <v>399</v>
      </c>
      <c r="H147" s="451" t="s">
        <v>363</v>
      </c>
      <c r="I147" s="450">
        <v>1</v>
      </c>
      <c r="J147" s="450">
        <v>0</v>
      </c>
      <c r="K147" s="451" t="s">
        <v>164</v>
      </c>
      <c r="L147" s="451" t="s">
        <v>939</v>
      </c>
      <c r="M147" s="451" t="s">
        <v>935</v>
      </c>
      <c r="N147" s="451" t="s">
        <v>963</v>
      </c>
      <c r="O147" s="451" t="s">
        <v>364</v>
      </c>
      <c r="P147" s="451" t="s">
        <v>365</v>
      </c>
      <c r="Q147" s="451" t="s">
        <v>940</v>
      </c>
      <c r="R147" s="451" t="s">
        <v>937</v>
      </c>
      <c r="S147" s="468">
        <v>43000.000000000007</v>
      </c>
      <c r="T147" s="468">
        <v>45000.000000000007</v>
      </c>
      <c r="U147" s="468">
        <v>2000</v>
      </c>
      <c r="V147" s="468">
        <v>2000</v>
      </c>
      <c r="W147" s="468">
        <v>2000</v>
      </c>
      <c r="X147" s="468">
        <v>2000</v>
      </c>
      <c r="Y147" s="452">
        <v>4.4444444444444429</v>
      </c>
      <c r="Z147" s="452">
        <v>0</v>
      </c>
    </row>
    <row r="148" spans="2:26" s="193" customFormat="1" ht="45" x14ac:dyDescent="0.2">
      <c r="B148" s="450">
        <v>12</v>
      </c>
      <c r="C148" s="451" t="s">
        <v>162</v>
      </c>
      <c r="D148" s="451" t="s">
        <v>264</v>
      </c>
      <c r="E148" s="451" t="s">
        <v>619</v>
      </c>
      <c r="F148" s="451" t="s">
        <v>167</v>
      </c>
      <c r="G148" s="451" t="s">
        <v>399</v>
      </c>
      <c r="H148" s="451" t="s">
        <v>363</v>
      </c>
      <c r="I148" s="450">
        <v>1</v>
      </c>
      <c r="J148" s="450">
        <v>0</v>
      </c>
      <c r="K148" s="451" t="s">
        <v>164</v>
      </c>
      <c r="L148" s="451" t="s">
        <v>939</v>
      </c>
      <c r="M148" s="451" t="s">
        <v>935</v>
      </c>
      <c r="N148" s="451" t="s">
        <v>364</v>
      </c>
      <c r="O148" s="451" t="s">
        <v>364</v>
      </c>
      <c r="P148" s="451" t="s">
        <v>365</v>
      </c>
      <c r="Q148" s="451" t="s">
        <v>940</v>
      </c>
      <c r="R148" s="451" t="s">
        <v>937</v>
      </c>
      <c r="S148" s="468">
        <v>300000.00000000006</v>
      </c>
      <c r="T148" s="468">
        <v>300000.00000000006</v>
      </c>
      <c r="U148" s="468">
        <v>0</v>
      </c>
      <c r="V148" s="468">
        <v>0</v>
      </c>
      <c r="W148" s="468">
        <v>0</v>
      </c>
      <c r="X148" s="468">
        <v>0</v>
      </c>
      <c r="Y148" s="452">
        <v>0</v>
      </c>
      <c r="Z148" s="452">
        <v>0</v>
      </c>
    </row>
    <row r="149" spans="2:26" s="194" customFormat="1" ht="45" x14ac:dyDescent="0.2">
      <c r="B149" s="450">
        <v>13</v>
      </c>
      <c r="C149" s="451" t="s">
        <v>267</v>
      </c>
      <c r="D149" s="451" t="s">
        <v>264</v>
      </c>
      <c r="E149" s="451" t="s">
        <v>620</v>
      </c>
      <c r="F149" s="451" t="s">
        <v>176</v>
      </c>
      <c r="G149" s="451" t="s">
        <v>399</v>
      </c>
      <c r="H149" s="451" t="s">
        <v>363</v>
      </c>
      <c r="I149" s="450">
        <v>1</v>
      </c>
      <c r="J149" s="450">
        <v>1</v>
      </c>
      <c r="K149" s="451" t="s">
        <v>159</v>
      </c>
      <c r="L149" s="451" t="s">
        <v>939</v>
      </c>
      <c r="M149" s="451" t="s">
        <v>975</v>
      </c>
      <c r="N149" s="451" t="s">
        <v>939</v>
      </c>
      <c r="O149" s="451" t="s">
        <v>975</v>
      </c>
      <c r="P149" s="451" t="s">
        <v>365</v>
      </c>
      <c r="Q149" s="451" t="s">
        <v>940</v>
      </c>
      <c r="R149" s="451" t="s">
        <v>949</v>
      </c>
      <c r="S149" s="468">
        <v>1035000</v>
      </c>
      <c r="T149" s="468">
        <v>1944498.0000000002</v>
      </c>
      <c r="U149" s="468">
        <v>909498.00000000023</v>
      </c>
      <c r="V149" s="468">
        <v>909498.00000000023</v>
      </c>
      <c r="W149" s="468">
        <v>909498.00000000023</v>
      </c>
      <c r="X149" s="468">
        <v>909498.00000000023</v>
      </c>
      <c r="Y149" s="452">
        <v>46.772894597988788</v>
      </c>
      <c r="Z149" s="453">
        <v>100</v>
      </c>
    </row>
    <row r="150" spans="2:26" s="194" customFormat="1" ht="45" x14ac:dyDescent="0.2">
      <c r="B150" s="450">
        <v>14</v>
      </c>
      <c r="C150" s="451" t="s">
        <v>266</v>
      </c>
      <c r="D150" s="451" t="s">
        <v>264</v>
      </c>
      <c r="E150" s="451" t="s">
        <v>621</v>
      </c>
      <c r="F150" s="451" t="s">
        <v>183</v>
      </c>
      <c r="G150" s="451" t="s">
        <v>399</v>
      </c>
      <c r="H150" s="451" t="s">
        <v>363</v>
      </c>
      <c r="I150" s="450">
        <v>1</v>
      </c>
      <c r="J150" s="450">
        <v>0</v>
      </c>
      <c r="K150" s="451" t="s">
        <v>159</v>
      </c>
      <c r="L150" s="451" t="s">
        <v>963</v>
      </c>
      <c r="M150" s="451" t="s">
        <v>966</v>
      </c>
      <c r="N150" s="451" t="s">
        <v>364</v>
      </c>
      <c r="O150" s="451" t="s">
        <v>364</v>
      </c>
      <c r="P150" s="451" t="s">
        <v>365</v>
      </c>
      <c r="Q150" s="451" t="s">
        <v>940</v>
      </c>
      <c r="R150" s="451" t="s">
        <v>984</v>
      </c>
      <c r="S150" s="468">
        <v>10000</v>
      </c>
      <c r="T150" s="468">
        <v>10000</v>
      </c>
      <c r="U150" s="468">
        <v>0</v>
      </c>
      <c r="V150" s="468">
        <v>0</v>
      </c>
      <c r="W150" s="468">
        <v>0</v>
      </c>
      <c r="X150" s="468">
        <v>0</v>
      </c>
      <c r="Y150" s="452">
        <v>0</v>
      </c>
      <c r="Z150" s="452">
        <v>0</v>
      </c>
    </row>
    <row r="151" spans="2:26" s="193" customFormat="1" ht="30" x14ac:dyDescent="0.2">
      <c r="B151" s="450">
        <v>15</v>
      </c>
      <c r="C151" s="451" t="s">
        <v>267</v>
      </c>
      <c r="D151" s="451" t="s">
        <v>264</v>
      </c>
      <c r="E151" s="451" t="s">
        <v>622</v>
      </c>
      <c r="F151" s="451" t="s">
        <v>168</v>
      </c>
      <c r="G151" s="451" t="s">
        <v>399</v>
      </c>
      <c r="H151" s="451" t="s">
        <v>363</v>
      </c>
      <c r="I151" s="450">
        <v>1</v>
      </c>
      <c r="J151" s="450">
        <v>0</v>
      </c>
      <c r="K151" s="451" t="s">
        <v>159</v>
      </c>
      <c r="L151" s="451" t="s">
        <v>985</v>
      </c>
      <c r="M151" s="451" t="s">
        <v>986</v>
      </c>
      <c r="N151" s="451" t="s">
        <v>364</v>
      </c>
      <c r="O151" s="451" t="s">
        <v>364</v>
      </c>
      <c r="P151" s="451" t="s">
        <v>365</v>
      </c>
      <c r="Q151" s="451" t="s">
        <v>940</v>
      </c>
      <c r="R151" s="451" t="s">
        <v>987</v>
      </c>
      <c r="S151" s="468">
        <v>20000</v>
      </c>
      <c r="T151" s="468">
        <v>20000</v>
      </c>
      <c r="U151" s="468">
        <v>0</v>
      </c>
      <c r="V151" s="468">
        <v>0</v>
      </c>
      <c r="W151" s="468">
        <v>0</v>
      </c>
      <c r="X151" s="468">
        <v>0</v>
      </c>
      <c r="Y151" s="452">
        <v>0</v>
      </c>
      <c r="Z151" s="452">
        <v>0</v>
      </c>
    </row>
    <row r="152" spans="2:26" s="194" customFormat="1" ht="30" x14ac:dyDescent="0.2">
      <c r="B152" s="450">
        <v>16</v>
      </c>
      <c r="C152" s="451" t="s">
        <v>267</v>
      </c>
      <c r="D152" s="451" t="s">
        <v>264</v>
      </c>
      <c r="E152" s="451" t="s">
        <v>624</v>
      </c>
      <c r="F152" s="451" t="s">
        <v>268</v>
      </c>
      <c r="G152" s="451" t="s">
        <v>399</v>
      </c>
      <c r="H152" s="451" t="s">
        <v>363</v>
      </c>
      <c r="I152" s="450">
        <v>1</v>
      </c>
      <c r="J152" s="450">
        <v>0</v>
      </c>
      <c r="K152" s="451" t="s">
        <v>269</v>
      </c>
      <c r="L152" s="451" t="s">
        <v>939</v>
      </c>
      <c r="M152" s="451" t="s">
        <v>935</v>
      </c>
      <c r="N152" s="451" t="s">
        <v>364</v>
      </c>
      <c r="O152" s="451" t="s">
        <v>364</v>
      </c>
      <c r="P152" s="451" t="s">
        <v>365</v>
      </c>
      <c r="Q152" s="451" t="s">
        <v>940</v>
      </c>
      <c r="R152" s="451" t="s">
        <v>937</v>
      </c>
      <c r="S152" s="468">
        <v>250000.00000000009</v>
      </c>
      <c r="T152" s="468">
        <v>250000.00000000009</v>
      </c>
      <c r="U152" s="468">
        <v>0</v>
      </c>
      <c r="V152" s="468">
        <v>0</v>
      </c>
      <c r="W152" s="468">
        <v>0</v>
      </c>
      <c r="X152" s="468">
        <v>0</v>
      </c>
      <c r="Y152" s="452">
        <v>0</v>
      </c>
      <c r="Z152" s="452">
        <v>0</v>
      </c>
    </row>
    <row r="153" spans="2:26" s="194" customFormat="1" ht="45" x14ac:dyDescent="0.2">
      <c r="B153" s="450">
        <v>17</v>
      </c>
      <c r="C153" s="451" t="s">
        <v>267</v>
      </c>
      <c r="D153" s="451" t="s">
        <v>264</v>
      </c>
      <c r="E153" s="451" t="s">
        <v>625</v>
      </c>
      <c r="F153" s="451" t="s">
        <v>270</v>
      </c>
      <c r="G153" s="451" t="s">
        <v>399</v>
      </c>
      <c r="H153" s="451" t="s">
        <v>363</v>
      </c>
      <c r="I153" s="450">
        <v>1</v>
      </c>
      <c r="J153" s="450">
        <v>0</v>
      </c>
      <c r="K153" s="451" t="s">
        <v>271</v>
      </c>
      <c r="L153" s="451" t="s">
        <v>939</v>
      </c>
      <c r="M153" s="451" t="s">
        <v>935</v>
      </c>
      <c r="N153" s="451" t="s">
        <v>364</v>
      </c>
      <c r="O153" s="451" t="s">
        <v>364</v>
      </c>
      <c r="P153" s="451" t="s">
        <v>365</v>
      </c>
      <c r="Q153" s="451" t="s">
        <v>940</v>
      </c>
      <c r="R153" s="451" t="s">
        <v>987</v>
      </c>
      <c r="S153" s="468">
        <v>150000.00000000009</v>
      </c>
      <c r="T153" s="468">
        <v>150000.00000000009</v>
      </c>
      <c r="U153" s="468">
        <v>0</v>
      </c>
      <c r="V153" s="468">
        <v>0</v>
      </c>
      <c r="W153" s="468">
        <v>0</v>
      </c>
      <c r="X153" s="468">
        <v>0</v>
      </c>
      <c r="Y153" s="452">
        <v>0</v>
      </c>
      <c r="Z153" s="452">
        <v>0</v>
      </c>
    </row>
    <row r="154" spans="2:26" s="193" customFormat="1" ht="60" x14ac:dyDescent="0.2">
      <c r="B154" s="450">
        <v>18</v>
      </c>
      <c r="C154" s="451" t="s">
        <v>279</v>
      </c>
      <c r="D154" s="451" t="s">
        <v>264</v>
      </c>
      <c r="E154" s="451" t="s">
        <v>626</v>
      </c>
      <c r="F154" s="451" t="s">
        <v>627</v>
      </c>
      <c r="G154" s="451" t="s">
        <v>399</v>
      </c>
      <c r="H154" s="451" t="s">
        <v>363</v>
      </c>
      <c r="I154" s="450">
        <v>1</v>
      </c>
      <c r="J154" s="450">
        <v>1</v>
      </c>
      <c r="K154" s="451" t="s">
        <v>164</v>
      </c>
      <c r="L154" s="451" t="s">
        <v>965</v>
      </c>
      <c r="M154" s="451" t="s">
        <v>991</v>
      </c>
      <c r="N154" s="451" t="s">
        <v>966</v>
      </c>
      <c r="O154" s="451" t="s">
        <v>991</v>
      </c>
      <c r="P154" s="451" t="s">
        <v>365</v>
      </c>
      <c r="Q154" s="451" t="s">
        <v>940</v>
      </c>
      <c r="R154" s="471"/>
      <c r="S154" s="468">
        <v>250000.00000000009</v>
      </c>
      <c r="T154" s="468">
        <v>417339.98000000016</v>
      </c>
      <c r="U154" s="468">
        <v>167339.9800000001</v>
      </c>
      <c r="V154" s="468">
        <v>167339.9800000001</v>
      </c>
      <c r="W154" s="468">
        <v>167339.9800000001</v>
      </c>
      <c r="X154" s="468">
        <v>167339.9800000001</v>
      </c>
      <c r="Y154" s="452">
        <v>40.096800694723761</v>
      </c>
      <c r="Z154" s="453">
        <v>100</v>
      </c>
    </row>
    <row r="155" spans="2:26" s="194" customFormat="1" ht="15.75" customHeight="1" x14ac:dyDescent="0.2">
      <c r="B155" s="416" t="s">
        <v>400</v>
      </c>
      <c r="C155" s="417"/>
      <c r="D155" s="417"/>
      <c r="E155" s="417"/>
      <c r="F155" s="417"/>
      <c r="G155" s="307">
        <v>19</v>
      </c>
      <c r="H155" s="416"/>
      <c r="I155" s="417"/>
      <c r="J155" s="417"/>
      <c r="K155" s="418"/>
      <c r="L155" s="417"/>
      <c r="M155" s="417"/>
      <c r="N155" s="417"/>
      <c r="O155" s="417"/>
      <c r="P155" s="417"/>
      <c r="Q155" s="417"/>
      <c r="R155" s="417"/>
      <c r="S155" s="311"/>
      <c r="T155" s="311"/>
      <c r="U155" s="311"/>
      <c r="V155" s="311"/>
      <c r="W155" s="311"/>
      <c r="X155" s="311"/>
      <c r="Y155" s="219"/>
      <c r="Z155" s="219"/>
    </row>
    <row r="156" spans="2:26" s="193" customFormat="1" ht="15" customHeight="1" x14ac:dyDescent="0.2">
      <c r="B156" s="464" t="s">
        <v>992</v>
      </c>
      <c r="C156" s="465"/>
      <c r="D156" s="465"/>
      <c r="E156" s="465"/>
      <c r="F156" s="465"/>
      <c r="G156" s="465"/>
      <c r="H156" s="465"/>
      <c r="I156" s="465"/>
      <c r="J156" s="465"/>
      <c r="K156" s="465"/>
      <c r="L156" s="465"/>
      <c r="M156" s="465"/>
      <c r="N156" s="465"/>
      <c r="O156" s="465"/>
      <c r="P156" s="465"/>
      <c r="Q156" s="465"/>
      <c r="R156" s="465"/>
      <c r="S156" s="465"/>
      <c r="T156" s="465"/>
      <c r="U156" s="465"/>
      <c r="V156" s="465"/>
      <c r="W156" s="465"/>
      <c r="X156" s="465"/>
      <c r="Y156" s="465"/>
      <c r="Z156" s="466"/>
    </row>
    <row r="157" spans="2:26" s="193" customFormat="1" ht="60" x14ac:dyDescent="0.2">
      <c r="B157" s="450">
        <v>1</v>
      </c>
      <c r="C157" s="451" t="s">
        <v>171</v>
      </c>
      <c r="D157" s="451" t="s">
        <v>272</v>
      </c>
      <c r="E157" s="451" t="s">
        <v>628</v>
      </c>
      <c r="F157" s="451" t="s">
        <v>629</v>
      </c>
      <c r="G157" s="451" t="s">
        <v>399</v>
      </c>
      <c r="H157" s="451" t="s">
        <v>363</v>
      </c>
      <c r="I157" s="450">
        <v>1</v>
      </c>
      <c r="J157" s="450">
        <v>0</v>
      </c>
      <c r="K157" s="451" t="s">
        <v>304</v>
      </c>
      <c r="L157" s="451" t="s">
        <v>939</v>
      </c>
      <c r="M157" s="451" t="s">
        <v>935</v>
      </c>
      <c r="N157" s="451" t="s">
        <v>364</v>
      </c>
      <c r="O157" s="451" t="s">
        <v>364</v>
      </c>
      <c r="P157" s="451" t="s">
        <v>365</v>
      </c>
      <c r="Q157" s="451" t="s">
        <v>940</v>
      </c>
      <c r="R157" s="471"/>
      <c r="S157" s="468">
        <v>20000</v>
      </c>
      <c r="T157" s="468">
        <v>20000</v>
      </c>
      <c r="U157" s="468">
        <v>0</v>
      </c>
      <c r="V157" s="468">
        <v>0</v>
      </c>
      <c r="W157" s="468">
        <v>0</v>
      </c>
      <c r="X157" s="468">
        <v>0</v>
      </c>
      <c r="Y157" s="452">
        <v>0</v>
      </c>
      <c r="Z157" s="452">
        <v>0</v>
      </c>
    </row>
    <row r="158" spans="2:26" s="194" customFormat="1" ht="60" x14ac:dyDescent="0.2">
      <c r="B158" s="450">
        <v>2</v>
      </c>
      <c r="C158" s="451" t="s">
        <v>171</v>
      </c>
      <c r="D158" s="451" t="s">
        <v>272</v>
      </c>
      <c r="E158" s="451" t="s">
        <v>630</v>
      </c>
      <c r="F158" s="451" t="s">
        <v>631</v>
      </c>
      <c r="G158" s="451" t="s">
        <v>399</v>
      </c>
      <c r="H158" s="451" t="s">
        <v>363</v>
      </c>
      <c r="I158" s="450">
        <v>1</v>
      </c>
      <c r="J158" s="450">
        <v>0</v>
      </c>
      <c r="K158" s="451" t="s">
        <v>304</v>
      </c>
      <c r="L158" s="451" t="s">
        <v>939</v>
      </c>
      <c r="M158" s="451" t="s">
        <v>935</v>
      </c>
      <c r="N158" s="451" t="s">
        <v>364</v>
      </c>
      <c r="O158" s="451" t="s">
        <v>364</v>
      </c>
      <c r="P158" s="451" t="s">
        <v>365</v>
      </c>
      <c r="Q158" s="451" t="s">
        <v>940</v>
      </c>
      <c r="R158" s="471"/>
      <c r="S158" s="468">
        <v>20000</v>
      </c>
      <c r="T158" s="468">
        <v>20000</v>
      </c>
      <c r="U158" s="468">
        <v>0</v>
      </c>
      <c r="V158" s="468">
        <v>0</v>
      </c>
      <c r="W158" s="468">
        <v>0</v>
      </c>
      <c r="X158" s="468">
        <v>0</v>
      </c>
      <c r="Y158" s="452">
        <v>0</v>
      </c>
      <c r="Z158" s="452">
        <v>0</v>
      </c>
    </row>
    <row r="159" spans="2:26" s="194" customFormat="1" ht="75" x14ac:dyDescent="0.2">
      <c r="B159" s="450">
        <v>3</v>
      </c>
      <c r="C159" s="451" t="s">
        <v>171</v>
      </c>
      <c r="D159" s="451" t="s">
        <v>272</v>
      </c>
      <c r="E159" s="451" t="s">
        <v>632</v>
      </c>
      <c r="F159" s="451" t="s">
        <v>633</v>
      </c>
      <c r="G159" s="451" t="s">
        <v>399</v>
      </c>
      <c r="H159" s="451" t="s">
        <v>363</v>
      </c>
      <c r="I159" s="450">
        <v>1</v>
      </c>
      <c r="J159" s="450">
        <v>0</v>
      </c>
      <c r="K159" s="451" t="s">
        <v>304</v>
      </c>
      <c r="L159" s="451" t="s">
        <v>939</v>
      </c>
      <c r="M159" s="451" t="s">
        <v>935</v>
      </c>
      <c r="N159" s="451" t="s">
        <v>364</v>
      </c>
      <c r="O159" s="451" t="s">
        <v>364</v>
      </c>
      <c r="P159" s="451" t="s">
        <v>365</v>
      </c>
      <c r="Q159" s="451" t="s">
        <v>940</v>
      </c>
      <c r="R159" s="471"/>
      <c r="S159" s="468">
        <v>30000</v>
      </c>
      <c r="T159" s="468">
        <v>30000</v>
      </c>
      <c r="U159" s="468">
        <v>0</v>
      </c>
      <c r="V159" s="468">
        <v>0</v>
      </c>
      <c r="W159" s="468">
        <v>0</v>
      </c>
      <c r="X159" s="468">
        <v>0</v>
      </c>
      <c r="Y159" s="452">
        <v>0</v>
      </c>
      <c r="Z159" s="452">
        <v>0</v>
      </c>
    </row>
    <row r="160" spans="2:26" s="193" customFormat="1" ht="60" x14ac:dyDescent="0.2">
      <c r="B160" s="450">
        <v>4</v>
      </c>
      <c r="C160" s="451" t="s">
        <v>171</v>
      </c>
      <c r="D160" s="451" t="s">
        <v>272</v>
      </c>
      <c r="E160" s="451" t="s">
        <v>634</v>
      </c>
      <c r="F160" s="451" t="s">
        <v>635</v>
      </c>
      <c r="G160" s="451" t="s">
        <v>399</v>
      </c>
      <c r="H160" s="451" t="s">
        <v>363</v>
      </c>
      <c r="I160" s="450">
        <v>1</v>
      </c>
      <c r="J160" s="450">
        <v>0</v>
      </c>
      <c r="K160" s="451" t="s">
        <v>304</v>
      </c>
      <c r="L160" s="451" t="s">
        <v>939</v>
      </c>
      <c r="M160" s="451" t="s">
        <v>935</v>
      </c>
      <c r="N160" s="451" t="s">
        <v>364</v>
      </c>
      <c r="O160" s="451" t="s">
        <v>364</v>
      </c>
      <c r="P160" s="451" t="s">
        <v>365</v>
      </c>
      <c r="Q160" s="451" t="s">
        <v>940</v>
      </c>
      <c r="R160" s="471"/>
      <c r="S160" s="468">
        <v>30000</v>
      </c>
      <c r="T160" s="468">
        <v>30000</v>
      </c>
      <c r="U160" s="468">
        <v>0</v>
      </c>
      <c r="V160" s="468">
        <v>0</v>
      </c>
      <c r="W160" s="468">
        <v>0</v>
      </c>
      <c r="X160" s="468">
        <v>0</v>
      </c>
      <c r="Y160" s="452">
        <v>0</v>
      </c>
      <c r="Z160" s="452">
        <v>0</v>
      </c>
    </row>
    <row r="161" spans="2:26" s="194" customFormat="1" ht="15.75" customHeight="1" x14ac:dyDescent="0.2">
      <c r="B161" s="416" t="s">
        <v>400</v>
      </c>
      <c r="C161" s="417"/>
      <c r="D161" s="417"/>
      <c r="E161" s="417"/>
      <c r="F161" s="417"/>
      <c r="G161" s="307">
        <v>4</v>
      </c>
      <c r="H161" s="416"/>
      <c r="I161" s="417"/>
      <c r="J161" s="417"/>
      <c r="K161" s="418"/>
      <c r="L161" s="417"/>
      <c r="M161" s="417"/>
      <c r="N161" s="417"/>
      <c r="O161" s="417"/>
      <c r="P161" s="417"/>
      <c r="Q161" s="417"/>
      <c r="R161" s="417"/>
      <c r="S161" s="311"/>
      <c r="T161" s="311"/>
      <c r="U161" s="311"/>
      <c r="V161" s="311"/>
      <c r="W161" s="311"/>
      <c r="X161" s="311"/>
      <c r="Y161" s="219"/>
      <c r="Z161" s="219"/>
    </row>
    <row r="162" spans="2:26" s="194" customFormat="1" ht="15" customHeight="1" x14ac:dyDescent="0.2">
      <c r="B162" s="464" t="s">
        <v>953</v>
      </c>
      <c r="C162" s="465"/>
      <c r="D162" s="465"/>
      <c r="E162" s="465"/>
      <c r="F162" s="465"/>
      <c r="G162" s="465"/>
      <c r="H162" s="465"/>
      <c r="I162" s="465"/>
      <c r="J162" s="465"/>
      <c r="K162" s="465"/>
      <c r="L162" s="465"/>
      <c r="M162" s="465"/>
      <c r="N162" s="465"/>
      <c r="O162" s="465"/>
      <c r="P162" s="465"/>
      <c r="Q162" s="465"/>
      <c r="R162" s="465"/>
      <c r="S162" s="465"/>
      <c r="T162" s="465"/>
      <c r="U162" s="465"/>
      <c r="V162" s="465"/>
      <c r="W162" s="465"/>
      <c r="X162" s="465"/>
      <c r="Y162" s="465"/>
      <c r="Z162" s="466"/>
    </row>
    <row r="163" spans="2:26" s="193" customFormat="1" ht="60" x14ac:dyDescent="0.2">
      <c r="B163" s="450">
        <v>1</v>
      </c>
      <c r="C163" s="451" t="s">
        <v>171</v>
      </c>
      <c r="D163" s="451" t="s">
        <v>273</v>
      </c>
      <c r="E163" s="451" t="s">
        <v>1102</v>
      </c>
      <c r="F163" s="451" t="s">
        <v>174</v>
      </c>
      <c r="G163" s="451" t="s">
        <v>399</v>
      </c>
      <c r="H163" s="451" t="s">
        <v>363</v>
      </c>
      <c r="I163" s="450">
        <v>1</v>
      </c>
      <c r="J163" s="450">
        <v>0</v>
      </c>
      <c r="K163" s="451" t="s">
        <v>140</v>
      </c>
      <c r="L163" s="451" t="s">
        <v>1066</v>
      </c>
      <c r="M163" s="451" t="s">
        <v>935</v>
      </c>
      <c r="N163" s="451" t="s">
        <v>1066</v>
      </c>
      <c r="O163" s="451" t="s">
        <v>364</v>
      </c>
      <c r="P163" s="451" t="s">
        <v>405</v>
      </c>
      <c r="Q163" s="451" t="s">
        <v>940</v>
      </c>
      <c r="R163" s="451" t="s">
        <v>937</v>
      </c>
      <c r="S163" s="468">
        <v>0</v>
      </c>
      <c r="T163" s="468">
        <v>43476.080000000009</v>
      </c>
      <c r="U163" s="468">
        <v>43476.070000000007</v>
      </c>
      <c r="V163" s="468">
        <v>43476.070000000007</v>
      </c>
      <c r="W163" s="468">
        <v>43476.070000000007</v>
      </c>
      <c r="X163" s="468">
        <v>43476.070000000007</v>
      </c>
      <c r="Y163" s="452">
        <v>99.99997699884625</v>
      </c>
      <c r="Z163" s="452">
        <v>0</v>
      </c>
    </row>
    <row r="164" spans="2:26" s="194" customFormat="1" ht="60" x14ac:dyDescent="0.2">
      <c r="B164" s="450">
        <v>2</v>
      </c>
      <c r="C164" s="451" t="s">
        <v>171</v>
      </c>
      <c r="D164" s="451" t="s">
        <v>273</v>
      </c>
      <c r="E164" s="451" t="s">
        <v>636</v>
      </c>
      <c r="F164" s="451" t="s">
        <v>174</v>
      </c>
      <c r="G164" s="451" t="s">
        <v>399</v>
      </c>
      <c r="H164" s="451" t="s">
        <v>363</v>
      </c>
      <c r="I164" s="450">
        <v>1</v>
      </c>
      <c r="J164" s="450">
        <v>0</v>
      </c>
      <c r="K164" s="451" t="s">
        <v>140</v>
      </c>
      <c r="L164" s="451" t="s">
        <v>939</v>
      </c>
      <c r="M164" s="451" t="s">
        <v>935</v>
      </c>
      <c r="N164" s="451" t="s">
        <v>939</v>
      </c>
      <c r="O164" s="451" t="s">
        <v>364</v>
      </c>
      <c r="P164" s="451" t="s">
        <v>365</v>
      </c>
      <c r="Q164" s="451" t="s">
        <v>940</v>
      </c>
      <c r="R164" s="451" t="s">
        <v>937</v>
      </c>
      <c r="S164" s="468">
        <v>5999274.0000000009</v>
      </c>
      <c r="T164" s="469">
        <v>10975576.340000002</v>
      </c>
      <c r="U164" s="468">
        <v>4956987.3400000008</v>
      </c>
      <c r="V164" s="468">
        <v>3905157.1600000006</v>
      </c>
      <c r="W164" s="468">
        <v>3905157.1600000006</v>
      </c>
      <c r="X164" s="468">
        <v>3905157.1600000006</v>
      </c>
      <c r="Y164" s="452">
        <v>35.580429118494926</v>
      </c>
      <c r="Z164" s="452">
        <v>0</v>
      </c>
    </row>
    <row r="165" spans="2:26" s="194" customFormat="1" ht="45" x14ac:dyDescent="0.2">
      <c r="B165" s="450">
        <v>3</v>
      </c>
      <c r="C165" s="451" t="s">
        <v>171</v>
      </c>
      <c r="D165" s="451" t="s">
        <v>273</v>
      </c>
      <c r="E165" s="451" t="s">
        <v>1477</v>
      </c>
      <c r="F165" s="451" t="s">
        <v>1478</v>
      </c>
      <c r="G165" s="451" t="s">
        <v>399</v>
      </c>
      <c r="H165" s="451" t="s">
        <v>363</v>
      </c>
      <c r="I165" s="450">
        <v>1</v>
      </c>
      <c r="J165" s="450">
        <v>0</v>
      </c>
      <c r="K165" s="451" t="s">
        <v>140</v>
      </c>
      <c r="L165" s="451" t="s">
        <v>982</v>
      </c>
      <c r="M165" s="451" t="s">
        <v>983</v>
      </c>
      <c r="N165" s="451" t="s">
        <v>1281</v>
      </c>
      <c r="O165" s="451" t="s">
        <v>364</v>
      </c>
      <c r="P165" s="451" t="s">
        <v>1392</v>
      </c>
      <c r="Q165" s="451" t="s">
        <v>940</v>
      </c>
      <c r="R165" s="451" t="s">
        <v>937</v>
      </c>
      <c r="S165" s="468">
        <v>0</v>
      </c>
      <c r="T165" s="468">
        <v>138495</v>
      </c>
      <c r="U165" s="468">
        <v>138495</v>
      </c>
      <c r="V165" s="468">
        <v>138495</v>
      </c>
      <c r="W165" s="468">
        <v>138495</v>
      </c>
      <c r="X165" s="468">
        <v>0</v>
      </c>
      <c r="Y165" s="452">
        <v>100</v>
      </c>
      <c r="Z165" s="452">
        <v>0</v>
      </c>
    </row>
    <row r="166" spans="2:26" s="193" customFormat="1" ht="30" x14ac:dyDescent="0.2">
      <c r="B166" s="450">
        <v>4</v>
      </c>
      <c r="C166" s="451" t="s">
        <v>177</v>
      </c>
      <c r="D166" s="451" t="s">
        <v>273</v>
      </c>
      <c r="E166" s="451" t="s">
        <v>1479</v>
      </c>
      <c r="F166" s="451" t="s">
        <v>274</v>
      </c>
      <c r="G166" s="451" t="s">
        <v>399</v>
      </c>
      <c r="H166" s="451" t="s">
        <v>363</v>
      </c>
      <c r="I166" s="450">
        <v>1</v>
      </c>
      <c r="J166" s="450">
        <v>1</v>
      </c>
      <c r="K166" s="451" t="s">
        <v>159</v>
      </c>
      <c r="L166" s="451" t="s">
        <v>1428</v>
      </c>
      <c r="M166" s="451" t="s">
        <v>983</v>
      </c>
      <c r="N166" s="451" t="s">
        <v>1454</v>
      </c>
      <c r="O166" s="451" t="s">
        <v>1416</v>
      </c>
      <c r="P166" s="451" t="s">
        <v>405</v>
      </c>
      <c r="Q166" s="451" t="s">
        <v>940</v>
      </c>
      <c r="R166" s="451" t="s">
        <v>937</v>
      </c>
      <c r="S166" s="468">
        <v>0</v>
      </c>
      <c r="T166" s="468">
        <v>120215.98999999999</v>
      </c>
      <c r="U166" s="468">
        <v>120215.98999999999</v>
      </c>
      <c r="V166" s="468">
        <v>120215.98999999999</v>
      </c>
      <c r="W166" s="468">
        <v>120215.98999999999</v>
      </c>
      <c r="X166" s="468">
        <v>120215.98999999999</v>
      </c>
      <c r="Y166" s="452">
        <v>100</v>
      </c>
      <c r="Z166" s="453">
        <v>100</v>
      </c>
    </row>
    <row r="167" spans="2:26" s="194" customFormat="1" ht="75" x14ac:dyDescent="0.2">
      <c r="B167" s="450">
        <v>5</v>
      </c>
      <c r="C167" s="451" t="s">
        <v>171</v>
      </c>
      <c r="D167" s="451" t="s">
        <v>273</v>
      </c>
      <c r="E167" s="451" t="s">
        <v>637</v>
      </c>
      <c r="F167" s="451" t="s">
        <v>638</v>
      </c>
      <c r="G167" s="451" t="s">
        <v>399</v>
      </c>
      <c r="H167" s="451" t="s">
        <v>363</v>
      </c>
      <c r="I167" s="450">
        <v>1</v>
      </c>
      <c r="J167" s="450">
        <v>1</v>
      </c>
      <c r="K167" s="451" t="s">
        <v>159</v>
      </c>
      <c r="L167" s="451" t="s">
        <v>939</v>
      </c>
      <c r="M167" s="451" t="s">
        <v>962</v>
      </c>
      <c r="N167" s="451" t="s">
        <v>939</v>
      </c>
      <c r="O167" s="451" t="s">
        <v>975</v>
      </c>
      <c r="P167" s="451" t="s">
        <v>365</v>
      </c>
      <c r="Q167" s="451" t="s">
        <v>940</v>
      </c>
      <c r="R167" s="451" t="s">
        <v>937</v>
      </c>
      <c r="S167" s="468">
        <v>177000.00000000009</v>
      </c>
      <c r="T167" s="468">
        <v>307000.00000000006</v>
      </c>
      <c r="U167" s="468">
        <v>130000</v>
      </c>
      <c r="V167" s="468">
        <v>130000</v>
      </c>
      <c r="W167" s="468">
        <v>130000</v>
      </c>
      <c r="X167" s="468">
        <v>130000</v>
      </c>
      <c r="Y167" s="452">
        <v>42.345276872964149</v>
      </c>
      <c r="Z167" s="453">
        <v>100</v>
      </c>
    </row>
    <row r="168" spans="2:26" s="194" customFormat="1" ht="30" x14ac:dyDescent="0.2">
      <c r="B168" s="450">
        <v>6</v>
      </c>
      <c r="C168" s="451" t="s">
        <v>171</v>
      </c>
      <c r="D168" s="451" t="s">
        <v>273</v>
      </c>
      <c r="E168" s="451" t="s">
        <v>639</v>
      </c>
      <c r="F168" s="451" t="s">
        <v>180</v>
      </c>
      <c r="G168" s="451" t="s">
        <v>399</v>
      </c>
      <c r="H168" s="451" t="s">
        <v>363</v>
      </c>
      <c r="I168" s="450">
        <v>1</v>
      </c>
      <c r="J168" s="450">
        <v>0</v>
      </c>
      <c r="K168" s="451" t="s">
        <v>159</v>
      </c>
      <c r="L168" s="451" t="s">
        <v>965</v>
      </c>
      <c r="M168" s="451" t="s">
        <v>977</v>
      </c>
      <c r="N168" s="451" t="s">
        <v>364</v>
      </c>
      <c r="O168" s="451" t="s">
        <v>364</v>
      </c>
      <c r="P168" s="451" t="s">
        <v>365</v>
      </c>
      <c r="Q168" s="451" t="s">
        <v>940</v>
      </c>
      <c r="R168" s="451" t="s">
        <v>980</v>
      </c>
      <c r="S168" s="468">
        <v>200000.00000000009</v>
      </c>
      <c r="T168" s="468">
        <v>200000.00000000009</v>
      </c>
      <c r="U168" s="468">
        <v>0</v>
      </c>
      <c r="V168" s="468">
        <v>0</v>
      </c>
      <c r="W168" s="468">
        <v>0</v>
      </c>
      <c r="X168" s="468">
        <v>0</v>
      </c>
      <c r="Y168" s="452">
        <v>0</v>
      </c>
      <c r="Z168" s="452">
        <v>0</v>
      </c>
    </row>
    <row r="169" spans="2:26" s="193" customFormat="1" ht="45" x14ac:dyDescent="0.2">
      <c r="B169" s="450">
        <v>7</v>
      </c>
      <c r="C169" s="451" t="s">
        <v>267</v>
      </c>
      <c r="D169" s="451" t="s">
        <v>273</v>
      </c>
      <c r="E169" s="451" t="s">
        <v>640</v>
      </c>
      <c r="F169" s="451" t="s">
        <v>181</v>
      </c>
      <c r="G169" s="451" t="s">
        <v>399</v>
      </c>
      <c r="H169" s="451" t="s">
        <v>363</v>
      </c>
      <c r="I169" s="450">
        <v>1</v>
      </c>
      <c r="J169" s="450">
        <v>0</v>
      </c>
      <c r="K169" s="451" t="s">
        <v>159</v>
      </c>
      <c r="L169" s="451" t="s">
        <v>965</v>
      </c>
      <c r="M169" s="451" t="s">
        <v>977</v>
      </c>
      <c r="N169" s="451" t="s">
        <v>364</v>
      </c>
      <c r="O169" s="451" t="s">
        <v>364</v>
      </c>
      <c r="P169" s="451" t="s">
        <v>365</v>
      </c>
      <c r="Q169" s="451" t="s">
        <v>940</v>
      </c>
      <c r="R169" s="451" t="s">
        <v>981</v>
      </c>
      <c r="S169" s="468">
        <v>350000.00000000006</v>
      </c>
      <c r="T169" s="468">
        <v>350000.00000000006</v>
      </c>
      <c r="U169" s="468">
        <v>0</v>
      </c>
      <c r="V169" s="468">
        <v>0</v>
      </c>
      <c r="W169" s="468">
        <v>0</v>
      </c>
      <c r="X169" s="468">
        <v>0</v>
      </c>
      <c r="Y169" s="452">
        <v>0</v>
      </c>
      <c r="Z169" s="452">
        <v>0</v>
      </c>
    </row>
    <row r="170" spans="2:26" s="194" customFormat="1" ht="60" x14ac:dyDescent="0.2">
      <c r="B170" s="450">
        <v>8</v>
      </c>
      <c r="C170" s="451" t="s">
        <v>171</v>
      </c>
      <c r="D170" s="451" t="s">
        <v>273</v>
      </c>
      <c r="E170" s="451" t="s">
        <v>641</v>
      </c>
      <c r="F170" s="451" t="s">
        <v>182</v>
      </c>
      <c r="G170" s="451" t="s">
        <v>399</v>
      </c>
      <c r="H170" s="451" t="s">
        <v>363</v>
      </c>
      <c r="I170" s="450">
        <v>1</v>
      </c>
      <c r="J170" s="450">
        <v>0</v>
      </c>
      <c r="K170" s="451" t="s">
        <v>159</v>
      </c>
      <c r="L170" s="451" t="s">
        <v>939</v>
      </c>
      <c r="M170" s="451" t="s">
        <v>935</v>
      </c>
      <c r="N170" s="451" t="s">
        <v>364</v>
      </c>
      <c r="O170" s="451" t="s">
        <v>364</v>
      </c>
      <c r="P170" s="451" t="s">
        <v>365</v>
      </c>
      <c r="Q170" s="451" t="s">
        <v>940</v>
      </c>
      <c r="R170" s="451" t="s">
        <v>534</v>
      </c>
      <c r="S170" s="468">
        <v>100000</v>
      </c>
      <c r="T170" s="468">
        <v>100000</v>
      </c>
      <c r="U170" s="468">
        <v>0</v>
      </c>
      <c r="V170" s="468">
        <v>0</v>
      </c>
      <c r="W170" s="468">
        <v>0</v>
      </c>
      <c r="X170" s="468">
        <v>0</v>
      </c>
      <c r="Y170" s="452">
        <v>0</v>
      </c>
      <c r="Z170" s="452">
        <v>0</v>
      </c>
    </row>
    <row r="171" spans="2:26" s="194" customFormat="1" ht="30" x14ac:dyDescent="0.2">
      <c r="B171" s="450">
        <v>9</v>
      </c>
      <c r="C171" s="451" t="s">
        <v>171</v>
      </c>
      <c r="D171" s="451" t="s">
        <v>273</v>
      </c>
      <c r="E171" s="451" t="s">
        <v>642</v>
      </c>
      <c r="F171" s="451" t="s">
        <v>274</v>
      </c>
      <c r="G171" s="451" t="s">
        <v>399</v>
      </c>
      <c r="H171" s="451" t="s">
        <v>363</v>
      </c>
      <c r="I171" s="450">
        <v>1</v>
      </c>
      <c r="J171" s="450">
        <v>0</v>
      </c>
      <c r="K171" s="451" t="s">
        <v>159</v>
      </c>
      <c r="L171" s="451" t="s">
        <v>982</v>
      </c>
      <c r="M171" s="451" t="s">
        <v>983</v>
      </c>
      <c r="N171" s="451" t="s">
        <v>364</v>
      </c>
      <c r="O171" s="451" t="s">
        <v>364</v>
      </c>
      <c r="P171" s="451" t="s">
        <v>365</v>
      </c>
      <c r="Q171" s="451" t="s">
        <v>940</v>
      </c>
      <c r="R171" s="451" t="s">
        <v>937</v>
      </c>
      <c r="S171" s="468">
        <v>100000</v>
      </c>
      <c r="T171" s="468">
        <v>100000</v>
      </c>
      <c r="U171" s="468">
        <v>0</v>
      </c>
      <c r="V171" s="468">
        <v>0</v>
      </c>
      <c r="W171" s="468">
        <v>0</v>
      </c>
      <c r="X171" s="468">
        <v>0</v>
      </c>
      <c r="Y171" s="452">
        <v>0</v>
      </c>
      <c r="Z171" s="452">
        <v>0</v>
      </c>
    </row>
    <row r="172" spans="2:26" s="193" customFormat="1" ht="75" x14ac:dyDescent="0.2">
      <c r="B172" s="450">
        <v>10</v>
      </c>
      <c r="C172" s="451" t="s">
        <v>171</v>
      </c>
      <c r="D172" s="451" t="s">
        <v>273</v>
      </c>
      <c r="E172" s="451" t="s">
        <v>643</v>
      </c>
      <c r="F172" s="451" t="s">
        <v>173</v>
      </c>
      <c r="G172" s="451" t="s">
        <v>399</v>
      </c>
      <c r="H172" s="451" t="s">
        <v>363</v>
      </c>
      <c r="I172" s="450">
        <v>1</v>
      </c>
      <c r="J172" s="450">
        <v>0</v>
      </c>
      <c r="K172" s="451" t="s">
        <v>159</v>
      </c>
      <c r="L172" s="451" t="s">
        <v>939</v>
      </c>
      <c r="M172" s="451" t="s">
        <v>935</v>
      </c>
      <c r="N172" s="451" t="s">
        <v>364</v>
      </c>
      <c r="O172" s="451" t="s">
        <v>364</v>
      </c>
      <c r="P172" s="451" t="s">
        <v>365</v>
      </c>
      <c r="Q172" s="451" t="s">
        <v>940</v>
      </c>
      <c r="R172" s="451" t="s">
        <v>937</v>
      </c>
      <c r="S172" s="468">
        <v>10000</v>
      </c>
      <c r="T172" s="468">
        <v>10000</v>
      </c>
      <c r="U172" s="468">
        <v>0</v>
      </c>
      <c r="V172" s="468">
        <v>0</v>
      </c>
      <c r="W172" s="468">
        <v>0</v>
      </c>
      <c r="X172" s="468">
        <v>0</v>
      </c>
      <c r="Y172" s="452">
        <v>0</v>
      </c>
      <c r="Z172" s="452">
        <v>0</v>
      </c>
    </row>
    <row r="173" spans="2:26" s="194" customFormat="1" ht="45" x14ac:dyDescent="0.2">
      <c r="B173" s="450">
        <v>11</v>
      </c>
      <c r="C173" s="451" t="s">
        <v>171</v>
      </c>
      <c r="D173" s="451" t="s">
        <v>273</v>
      </c>
      <c r="E173" s="451" t="s">
        <v>644</v>
      </c>
      <c r="F173" s="451" t="s">
        <v>645</v>
      </c>
      <c r="G173" s="451" t="s">
        <v>399</v>
      </c>
      <c r="H173" s="451" t="s">
        <v>363</v>
      </c>
      <c r="I173" s="450">
        <v>1</v>
      </c>
      <c r="J173" s="450">
        <v>1</v>
      </c>
      <c r="K173" s="451" t="s">
        <v>159</v>
      </c>
      <c r="L173" s="451" t="s">
        <v>943</v>
      </c>
      <c r="M173" s="451" t="s">
        <v>977</v>
      </c>
      <c r="N173" s="451" t="s">
        <v>1000</v>
      </c>
      <c r="O173" s="451" t="s">
        <v>1205</v>
      </c>
      <c r="P173" s="451" t="s">
        <v>365</v>
      </c>
      <c r="Q173" s="451" t="s">
        <v>940</v>
      </c>
      <c r="R173" s="451" t="s">
        <v>937</v>
      </c>
      <c r="S173" s="468">
        <v>500000.00000000006</v>
      </c>
      <c r="T173" s="468">
        <v>1103000.0000000002</v>
      </c>
      <c r="U173" s="468">
        <v>603000.00000000023</v>
      </c>
      <c r="V173" s="468">
        <v>603000.00000000023</v>
      </c>
      <c r="W173" s="468">
        <v>603000.00000000023</v>
      </c>
      <c r="X173" s="468">
        <v>603000.00000000023</v>
      </c>
      <c r="Y173" s="452">
        <v>54.669084315503177</v>
      </c>
      <c r="Z173" s="453">
        <v>100</v>
      </c>
    </row>
    <row r="174" spans="2:26" s="194" customFormat="1" ht="30" x14ac:dyDescent="0.2">
      <c r="B174" s="450">
        <v>12</v>
      </c>
      <c r="C174" s="451" t="s">
        <v>171</v>
      </c>
      <c r="D174" s="451" t="s">
        <v>273</v>
      </c>
      <c r="E174" s="451" t="s">
        <v>646</v>
      </c>
      <c r="F174" s="451" t="s">
        <v>275</v>
      </c>
      <c r="G174" s="451" t="s">
        <v>399</v>
      </c>
      <c r="H174" s="451" t="s">
        <v>363</v>
      </c>
      <c r="I174" s="450">
        <v>1</v>
      </c>
      <c r="J174" s="450">
        <v>0</v>
      </c>
      <c r="K174" s="451" t="s">
        <v>159</v>
      </c>
      <c r="L174" s="451" t="s">
        <v>988</v>
      </c>
      <c r="M174" s="451" t="s">
        <v>935</v>
      </c>
      <c r="N174" s="451" t="s">
        <v>364</v>
      </c>
      <c r="O174" s="451" t="s">
        <v>364</v>
      </c>
      <c r="P174" s="451" t="s">
        <v>365</v>
      </c>
      <c r="Q174" s="451" t="s">
        <v>940</v>
      </c>
      <c r="R174" s="451" t="s">
        <v>937</v>
      </c>
      <c r="S174" s="468">
        <v>100000</v>
      </c>
      <c r="T174" s="468">
        <v>100000</v>
      </c>
      <c r="U174" s="468">
        <v>0</v>
      </c>
      <c r="V174" s="468">
        <v>0</v>
      </c>
      <c r="W174" s="468">
        <v>0</v>
      </c>
      <c r="X174" s="468">
        <v>0</v>
      </c>
      <c r="Y174" s="452">
        <v>0</v>
      </c>
      <c r="Z174" s="452">
        <v>0</v>
      </c>
    </row>
    <row r="175" spans="2:26" s="194" customFormat="1" ht="15.75" customHeight="1" x14ac:dyDescent="0.2">
      <c r="B175" s="416" t="s">
        <v>400</v>
      </c>
      <c r="C175" s="417"/>
      <c r="D175" s="417"/>
      <c r="E175" s="417"/>
      <c r="F175" s="417"/>
      <c r="G175" s="307">
        <v>12</v>
      </c>
      <c r="H175" s="416"/>
      <c r="I175" s="417"/>
      <c r="J175" s="417"/>
      <c r="K175" s="418"/>
      <c r="L175" s="417"/>
      <c r="M175" s="417"/>
      <c r="N175" s="417"/>
      <c r="O175" s="417"/>
      <c r="P175" s="417"/>
      <c r="Q175" s="417"/>
      <c r="R175" s="417"/>
      <c r="S175" s="311"/>
      <c r="T175" s="311"/>
      <c r="U175" s="311"/>
      <c r="V175" s="311"/>
      <c r="W175" s="311"/>
      <c r="X175" s="311"/>
      <c r="Y175" s="219"/>
      <c r="Z175" s="219"/>
    </row>
    <row r="176" spans="2:26" s="193" customFormat="1" ht="15" customHeight="1" x14ac:dyDescent="0.2">
      <c r="B176" s="464" t="s">
        <v>979</v>
      </c>
      <c r="C176" s="465"/>
      <c r="D176" s="465"/>
      <c r="E176" s="465"/>
      <c r="F176" s="465"/>
      <c r="G176" s="465"/>
      <c r="H176" s="465"/>
      <c r="I176" s="465"/>
      <c r="J176" s="465"/>
      <c r="K176" s="465"/>
      <c r="L176" s="465"/>
      <c r="M176" s="465"/>
      <c r="N176" s="465"/>
      <c r="O176" s="465"/>
      <c r="P176" s="465"/>
      <c r="Q176" s="465"/>
      <c r="R176" s="465"/>
      <c r="S176" s="465"/>
      <c r="T176" s="465"/>
      <c r="U176" s="465"/>
      <c r="V176" s="465"/>
      <c r="W176" s="465"/>
      <c r="X176" s="465"/>
      <c r="Y176" s="465"/>
      <c r="Z176" s="466"/>
    </row>
    <row r="177" spans="2:26" s="193" customFormat="1" ht="45" x14ac:dyDescent="0.2">
      <c r="B177" s="450">
        <v>1</v>
      </c>
      <c r="C177" s="451" t="s">
        <v>267</v>
      </c>
      <c r="D177" s="451" t="s">
        <v>276</v>
      </c>
      <c r="E177" s="451" t="s">
        <v>647</v>
      </c>
      <c r="F177" s="451" t="s">
        <v>179</v>
      </c>
      <c r="G177" s="451" t="s">
        <v>399</v>
      </c>
      <c r="H177" s="451" t="s">
        <v>363</v>
      </c>
      <c r="I177" s="450">
        <v>1</v>
      </c>
      <c r="J177" s="450">
        <v>0</v>
      </c>
      <c r="K177" s="451" t="s">
        <v>159</v>
      </c>
      <c r="L177" s="451" t="s">
        <v>963</v>
      </c>
      <c r="M177" s="451" t="s">
        <v>977</v>
      </c>
      <c r="N177" s="451" t="s">
        <v>364</v>
      </c>
      <c r="O177" s="451" t="s">
        <v>364</v>
      </c>
      <c r="P177" s="451" t="s">
        <v>365</v>
      </c>
      <c r="Q177" s="451" t="s">
        <v>940</v>
      </c>
      <c r="R177" s="451" t="s">
        <v>937</v>
      </c>
      <c r="S177" s="468">
        <v>175000.00000000009</v>
      </c>
      <c r="T177" s="468">
        <v>175000.00000000009</v>
      </c>
      <c r="U177" s="468">
        <v>0</v>
      </c>
      <c r="V177" s="468">
        <v>0</v>
      </c>
      <c r="W177" s="468">
        <v>0</v>
      </c>
      <c r="X177" s="468">
        <v>0</v>
      </c>
      <c r="Y177" s="452">
        <v>0</v>
      </c>
      <c r="Z177" s="452">
        <v>0</v>
      </c>
    </row>
    <row r="178" spans="2:26" s="194" customFormat="1" ht="30" x14ac:dyDescent="0.2">
      <c r="B178" s="450">
        <v>2</v>
      </c>
      <c r="C178" s="451" t="s">
        <v>171</v>
      </c>
      <c r="D178" s="451" t="s">
        <v>276</v>
      </c>
      <c r="E178" s="451" t="s">
        <v>648</v>
      </c>
      <c r="F178" s="451" t="s">
        <v>649</v>
      </c>
      <c r="G178" s="451" t="s">
        <v>399</v>
      </c>
      <c r="H178" s="451" t="s">
        <v>363</v>
      </c>
      <c r="I178" s="450">
        <v>1</v>
      </c>
      <c r="J178" s="450">
        <v>0</v>
      </c>
      <c r="K178" s="451" t="s">
        <v>164</v>
      </c>
      <c r="L178" s="451" t="s">
        <v>963</v>
      </c>
      <c r="M178" s="451" t="s">
        <v>964</v>
      </c>
      <c r="N178" s="451" t="s">
        <v>364</v>
      </c>
      <c r="O178" s="451" t="s">
        <v>364</v>
      </c>
      <c r="P178" s="451" t="s">
        <v>365</v>
      </c>
      <c r="Q178" s="451" t="s">
        <v>940</v>
      </c>
      <c r="R178" s="451" t="s">
        <v>937</v>
      </c>
      <c r="S178" s="468">
        <v>30000</v>
      </c>
      <c r="T178" s="468">
        <v>30000</v>
      </c>
      <c r="U178" s="468">
        <v>0</v>
      </c>
      <c r="V178" s="468">
        <v>0</v>
      </c>
      <c r="W178" s="468">
        <v>0</v>
      </c>
      <c r="X178" s="468">
        <v>0</v>
      </c>
      <c r="Y178" s="452">
        <v>0</v>
      </c>
      <c r="Z178" s="452">
        <v>0</v>
      </c>
    </row>
    <row r="179" spans="2:26" s="194" customFormat="1" ht="30" x14ac:dyDescent="0.2">
      <c r="B179" s="450">
        <v>3</v>
      </c>
      <c r="C179" s="451" t="s">
        <v>162</v>
      </c>
      <c r="D179" s="451" t="s">
        <v>276</v>
      </c>
      <c r="E179" s="451" t="s">
        <v>650</v>
      </c>
      <c r="F179" s="451" t="s">
        <v>354</v>
      </c>
      <c r="G179" s="451" t="s">
        <v>399</v>
      </c>
      <c r="H179" s="451" t="s">
        <v>363</v>
      </c>
      <c r="I179" s="450">
        <v>1</v>
      </c>
      <c r="J179" s="450">
        <v>0</v>
      </c>
      <c r="K179" s="451" t="s">
        <v>164</v>
      </c>
      <c r="L179" s="451" t="s">
        <v>939</v>
      </c>
      <c r="M179" s="451" t="s">
        <v>935</v>
      </c>
      <c r="N179" s="451" t="s">
        <v>939</v>
      </c>
      <c r="O179" s="451" t="s">
        <v>364</v>
      </c>
      <c r="P179" s="451" t="s">
        <v>365</v>
      </c>
      <c r="Q179" s="451" t="s">
        <v>940</v>
      </c>
      <c r="R179" s="451" t="s">
        <v>409</v>
      </c>
      <c r="S179" s="468">
        <v>20000</v>
      </c>
      <c r="T179" s="468">
        <v>56000.000000000007</v>
      </c>
      <c r="U179" s="468">
        <v>35000.000000000007</v>
      </c>
      <c r="V179" s="468">
        <v>35000.000000000007</v>
      </c>
      <c r="W179" s="468">
        <v>35000.000000000007</v>
      </c>
      <c r="X179" s="468">
        <v>35000.000000000007</v>
      </c>
      <c r="Y179" s="452">
        <v>62.5</v>
      </c>
      <c r="Z179" s="452">
        <v>0</v>
      </c>
    </row>
    <row r="180" spans="2:26" s="194" customFormat="1" ht="15.75" customHeight="1" x14ac:dyDescent="0.2">
      <c r="B180" s="416" t="s">
        <v>400</v>
      </c>
      <c r="C180" s="417"/>
      <c r="D180" s="417"/>
      <c r="E180" s="417"/>
      <c r="F180" s="417"/>
      <c r="G180" s="307">
        <v>3</v>
      </c>
      <c r="H180" s="416"/>
      <c r="I180" s="417"/>
      <c r="J180" s="417"/>
      <c r="K180" s="418"/>
      <c r="L180" s="417"/>
      <c r="M180" s="417"/>
      <c r="N180" s="417"/>
      <c r="O180" s="417"/>
      <c r="P180" s="417"/>
      <c r="Q180" s="417"/>
      <c r="R180" s="417"/>
      <c r="S180" s="311"/>
      <c r="T180" s="311"/>
      <c r="U180" s="311"/>
      <c r="V180" s="311"/>
      <c r="W180" s="311"/>
      <c r="X180" s="311"/>
      <c r="Y180" s="321"/>
      <c r="Z180" s="321"/>
    </row>
    <row r="181" spans="2:26" s="194" customFormat="1" ht="15" customHeight="1" x14ac:dyDescent="0.2">
      <c r="B181" s="454" t="s">
        <v>1177</v>
      </c>
      <c r="C181" s="455"/>
      <c r="D181" s="455"/>
      <c r="E181" s="455"/>
      <c r="F181" s="455"/>
      <c r="G181" s="455"/>
      <c r="H181" s="455"/>
      <c r="I181" s="455"/>
      <c r="J181" s="455"/>
      <c r="K181" s="455"/>
      <c r="L181" s="455"/>
      <c r="M181" s="455"/>
      <c r="N181" s="455"/>
      <c r="O181" s="455"/>
      <c r="P181" s="455"/>
      <c r="Q181" s="455"/>
      <c r="R181" s="455"/>
      <c r="S181" s="455"/>
      <c r="T181" s="455"/>
      <c r="U181" s="455"/>
      <c r="V181" s="455"/>
      <c r="W181" s="455"/>
      <c r="X181" s="455"/>
      <c r="Y181" s="455"/>
      <c r="Z181" s="456"/>
    </row>
    <row r="182" spans="2:26" s="194" customFormat="1" ht="105" x14ac:dyDescent="0.2">
      <c r="B182" s="304">
        <v>1</v>
      </c>
      <c r="C182" s="305" t="s">
        <v>132</v>
      </c>
      <c r="D182" s="305" t="s">
        <v>1178</v>
      </c>
      <c r="E182" s="305" t="s">
        <v>1179</v>
      </c>
      <c r="F182" s="305" t="s">
        <v>1180</v>
      </c>
      <c r="G182" s="305" t="s">
        <v>368</v>
      </c>
      <c r="H182" s="305" t="s">
        <v>1181</v>
      </c>
      <c r="I182" s="304">
        <v>1</v>
      </c>
      <c r="J182" s="304">
        <v>1</v>
      </c>
      <c r="K182" s="305" t="s">
        <v>1182</v>
      </c>
      <c r="L182" s="305" t="s">
        <v>1021</v>
      </c>
      <c r="M182" s="305" t="s">
        <v>1183</v>
      </c>
      <c r="N182" s="305" t="s">
        <v>1184</v>
      </c>
      <c r="O182" s="305" t="s">
        <v>1185</v>
      </c>
      <c r="P182" s="305" t="s">
        <v>410</v>
      </c>
      <c r="Q182" s="305" t="s">
        <v>940</v>
      </c>
      <c r="R182" s="305" t="s">
        <v>1186</v>
      </c>
      <c r="S182" s="310">
        <v>0</v>
      </c>
      <c r="T182" s="310">
        <v>9592.619999999999</v>
      </c>
      <c r="U182" s="310">
        <v>9592.619999999999</v>
      </c>
      <c r="V182" s="310">
        <v>9592.619999999999</v>
      </c>
      <c r="W182" s="310">
        <v>9592.619999999999</v>
      </c>
      <c r="X182" s="310">
        <v>9592.619999999999</v>
      </c>
      <c r="Y182" s="306">
        <v>100</v>
      </c>
      <c r="Z182" s="306">
        <v>100</v>
      </c>
    </row>
    <row r="183" spans="2:26" s="193" customFormat="1" ht="105" x14ac:dyDescent="0.2">
      <c r="B183" s="304">
        <v>2</v>
      </c>
      <c r="C183" s="305" t="s">
        <v>132</v>
      </c>
      <c r="D183" s="305" t="s">
        <v>1178</v>
      </c>
      <c r="E183" s="305" t="s">
        <v>1187</v>
      </c>
      <c r="F183" s="305" t="s">
        <v>1180</v>
      </c>
      <c r="G183" s="305" t="s">
        <v>368</v>
      </c>
      <c r="H183" s="305" t="s">
        <v>426</v>
      </c>
      <c r="I183" s="304">
        <v>1</v>
      </c>
      <c r="J183" s="304">
        <v>1</v>
      </c>
      <c r="K183" s="305" t="s">
        <v>1182</v>
      </c>
      <c r="L183" s="305" t="s">
        <v>1021</v>
      </c>
      <c r="M183" s="305" t="s">
        <v>1183</v>
      </c>
      <c r="N183" s="305" t="s">
        <v>1184</v>
      </c>
      <c r="O183" s="305" t="s">
        <v>1185</v>
      </c>
      <c r="P183" s="305" t="s">
        <v>410</v>
      </c>
      <c r="Q183" s="305" t="s">
        <v>940</v>
      </c>
      <c r="R183" s="305" t="s">
        <v>1188</v>
      </c>
      <c r="S183" s="310">
        <v>0</v>
      </c>
      <c r="T183" s="310">
        <v>80304.290000000008</v>
      </c>
      <c r="U183" s="310">
        <v>80304.290000000008</v>
      </c>
      <c r="V183" s="310">
        <v>80304.290000000008</v>
      </c>
      <c r="W183" s="310">
        <v>80304.290000000008</v>
      </c>
      <c r="X183" s="310">
        <v>80304.290000000008</v>
      </c>
      <c r="Y183" s="306">
        <v>100</v>
      </c>
      <c r="Z183" s="306">
        <v>100</v>
      </c>
    </row>
    <row r="184" spans="2:26" s="193" customFormat="1" ht="105" x14ac:dyDescent="0.2">
      <c r="B184" s="304">
        <v>3</v>
      </c>
      <c r="C184" s="305" t="s">
        <v>132</v>
      </c>
      <c r="D184" s="305" t="s">
        <v>1178</v>
      </c>
      <c r="E184" s="305" t="s">
        <v>1191</v>
      </c>
      <c r="F184" s="305" t="s">
        <v>1180</v>
      </c>
      <c r="G184" s="305" t="s">
        <v>368</v>
      </c>
      <c r="H184" s="305" t="s">
        <v>1192</v>
      </c>
      <c r="I184" s="304">
        <v>1</v>
      </c>
      <c r="J184" s="304">
        <v>1</v>
      </c>
      <c r="K184" s="305" t="s">
        <v>1182</v>
      </c>
      <c r="L184" s="305" t="s">
        <v>1021</v>
      </c>
      <c r="M184" s="305" t="s">
        <v>1183</v>
      </c>
      <c r="N184" s="305" t="s">
        <v>1184</v>
      </c>
      <c r="O184" s="305" t="s">
        <v>1185</v>
      </c>
      <c r="P184" s="305" t="s">
        <v>410</v>
      </c>
      <c r="Q184" s="305" t="s">
        <v>940</v>
      </c>
      <c r="R184" s="305" t="s">
        <v>1193</v>
      </c>
      <c r="S184" s="310">
        <v>0</v>
      </c>
      <c r="T184" s="310">
        <v>46908.890000000007</v>
      </c>
      <c r="U184" s="310">
        <v>46908.890000000007</v>
      </c>
      <c r="V184" s="310">
        <v>46908.890000000007</v>
      </c>
      <c r="W184" s="310">
        <v>46908.890000000007</v>
      </c>
      <c r="X184" s="310">
        <v>46908.890000000007</v>
      </c>
      <c r="Y184" s="306">
        <v>100</v>
      </c>
      <c r="Z184" s="306">
        <v>100</v>
      </c>
    </row>
    <row r="185" spans="2:26" s="193" customFormat="1" ht="105" x14ac:dyDescent="0.2">
      <c r="B185" s="304">
        <v>4</v>
      </c>
      <c r="C185" s="305" t="s">
        <v>132</v>
      </c>
      <c r="D185" s="305" t="s">
        <v>1178</v>
      </c>
      <c r="E185" s="305" t="s">
        <v>1194</v>
      </c>
      <c r="F185" s="305" t="s">
        <v>1180</v>
      </c>
      <c r="G185" s="305" t="s">
        <v>368</v>
      </c>
      <c r="H185" s="305" t="s">
        <v>1195</v>
      </c>
      <c r="I185" s="304">
        <v>1</v>
      </c>
      <c r="J185" s="304">
        <v>1</v>
      </c>
      <c r="K185" s="305" t="s">
        <v>1182</v>
      </c>
      <c r="L185" s="305" t="s">
        <v>1021</v>
      </c>
      <c r="M185" s="305" t="s">
        <v>1196</v>
      </c>
      <c r="N185" s="305" t="s">
        <v>1184</v>
      </c>
      <c r="O185" s="305" t="s">
        <v>1185</v>
      </c>
      <c r="P185" s="305" t="s">
        <v>410</v>
      </c>
      <c r="Q185" s="305" t="s">
        <v>940</v>
      </c>
      <c r="R185" s="305" t="s">
        <v>1197</v>
      </c>
      <c r="S185" s="310">
        <v>0</v>
      </c>
      <c r="T185" s="310">
        <v>6008.7999999999993</v>
      </c>
      <c r="U185" s="310">
        <v>6008.7999999999993</v>
      </c>
      <c r="V185" s="310">
        <v>6008.7999999999993</v>
      </c>
      <c r="W185" s="310">
        <v>6008.7999999999993</v>
      </c>
      <c r="X185" s="310">
        <v>6008.7999999999993</v>
      </c>
      <c r="Y185" s="306">
        <v>100</v>
      </c>
      <c r="Z185" s="306">
        <v>100</v>
      </c>
    </row>
    <row r="186" spans="2:26" s="193" customFormat="1" ht="105" x14ac:dyDescent="0.2">
      <c r="B186" s="304">
        <v>5</v>
      </c>
      <c r="C186" s="305" t="s">
        <v>132</v>
      </c>
      <c r="D186" s="305" t="s">
        <v>1178</v>
      </c>
      <c r="E186" s="305" t="s">
        <v>1480</v>
      </c>
      <c r="F186" s="305" t="s">
        <v>1180</v>
      </c>
      <c r="G186" s="305" t="s">
        <v>368</v>
      </c>
      <c r="H186" s="305" t="s">
        <v>421</v>
      </c>
      <c r="I186" s="304">
        <v>1</v>
      </c>
      <c r="J186" s="304">
        <v>1</v>
      </c>
      <c r="K186" s="305" t="s">
        <v>1182</v>
      </c>
      <c r="L186" s="305" t="s">
        <v>1481</v>
      </c>
      <c r="M186" s="305" t="s">
        <v>1439</v>
      </c>
      <c r="N186" s="305" t="s">
        <v>1242</v>
      </c>
      <c r="O186" s="305" t="s">
        <v>991</v>
      </c>
      <c r="P186" s="305" t="s">
        <v>410</v>
      </c>
      <c r="Q186" s="305" t="s">
        <v>940</v>
      </c>
      <c r="R186" s="305" t="s">
        <v>422</v>
      </c>
      <c r="S186" s="310">
        <v>0</v>
      </c>
      <c r="T186" s="310">
        <v>56036.780000000013</v>
      </c>
      <c r="U186" s="310">
        <v>56036.780000000013</v>
      </c>
      <c r="V186" s="310">
        <v>56036.780000000013</v>
      </c>
      <c r="W186" s="310">
        <v>56036.780000000013</v>
      </c>
      <c r="X186" s="310">
        <v>56036.780000000013</v>
      </c>
      <c r="Y186" s="306">
        <v>100</v>
      </c>
      <c r="Z186" s="306">
        <v>100</v>
      </c>
    </row>
    <row r="187" spans="2:26" s="194" customFormat="1" ht="105" x14ac:dyDescent="0.2">
      <c r="B187" s="304">
        <v>6</v>
      </c>
      <c r="C187" s="305" t="s">
        <v>132</v>
      </c>
      <c r="D187" s="305" t="s">
        <v>1178</v>
      </c>
      <c r="E187" s="305" t="s">
        <v>1482</v>
      </c>
      <c r="F187" s="305" t="s">
        <v>1180</v>
      </c>
      <c r="G187" s="305" t="s">
        <v>403</v>
      </c>
      <c r="H187" s="305" t="s">
        <v>1245</v>
      </c>
      <c r="I187" s="304">
        <v>1</v>
      </c>
      <c r="J187" s="304">
        <v>1</v>
      </c>
      <c r="K187" s="305" t="s">
        <v>1182</v>
      </c>
      <c r="L187" s="305" t="s">
        <v>1481</v>
      </c>
      <c r="M187" s="305" t="s">
        <v>1439</v>
      </c>
      <c r="N187" s="305" t="s">
        <v>1242</v>
      </c>
      <c r="O187" s="305" t="s">
        <v>991</v>
      </c>
      <c r="P187" s="305" t="s">
        <v>410</v>
      </c>
      <c r="Q187" s="305" t="s">
        <v>940</v>
      </c>
      <c r="R187" s="305" t="s">
        <v>1483</v>
      </c>
      <c r="S187" s="310">
        <v>0</v>
      </c>
      <c r="T187" s="310">
        <v>214133.25000000009</v>
      </c>
      <c r="U187" s="310">
        <v>214133.25000000009</v>
      </c>
      <c r="V187" s="310">
        <v>214133.25000000009</v>
      </c>
      <c r="W187" s="310">
        <v>214133.25000000009</v>
      </c>
      <c r="X187" s="310">
        <v>214133.25000000009</v>
      </c>
      <c r="Y187" s="306">
        <v>100</v>
      </c>
      <c r="Z187" s="308">
        <v>100</v>
      </c>
    </row>
    <row r="188" spans="2:26" s="194" customFormat="1" ht="105" x14ac:dyDescent="0.2">
      <c r="B188" s="304">
        <v>7</v>
      </c>
      <c r="C188" s="305" t="s">
        <v>132</v>
      </c>
      <c r="D188" s="305" t="s">
        <v>1178</v>
      </c>
      <c r="E188" s="305" t="s">
        <v>1484</v>
      </c>
      <c r="F188" s="305" t="s">
        <v>1180</v>
      </c>
      <c r="G188" s="305" t="s">
        <v>366</v>
      </c>
      <c r="H188" s="305" t="s">
        <v>1457</v>
      </c>
      <c r="I188" s="304">
        <v>1</v>
      </c>
      <c r="J188" s="304">
        <v>1</v>
      </c>
      <c r="K188" s="305" t="s">
        <v>1182</v>
      </c>
      <c r="L188" s="305" t="s">
        <v>1481</v>
      </c>
      <c r="M188" s="305" t="s">
        <v>1439</v>
      </c>
      <c r="N188" s="305" t="s">
        <v>1242</v>
      </c>
      <c r="O188" s="305" t="s">
        <v>991</v>
      </c>
      <c r="P188" s="305" t="s">
        <v>410</v>
      </c>
      <c r="Q188" s="305" t="s">
        <v>940</v>
      </c>
      <c r="R188" s="305" t="s">
        <v>1485</v>
      </c>
      <c r="S188" s="310">
        <v>0</v>
      </c>
      <c r="T188" s="310">
        <v>33552.580000000009</v>
      </c>
      <c r="U188" s="310">
        <v>33552.580000000009</v>
      </c>
      <c r="V188" s="310">
        <v>33552.580000000009</v>
      </c>
      <c r="W188" s="310">
        <v>33552.580000000009</v>
      </c>
      <c r="X188" s="310">
        <v>33552.580000000009</v>
      </c>
      <c r="Y188" s="306">
        <v>100</v>
      </c>
      <c r="Z188" s="306">
        <v>100</v>
      </c>
    </row>
    <row r="189" spans="2:26" s="193" customFormat="1" ht="76.5" customHeight="1" x14ac:dyDescent="0.2">
      <c r="B189" s="304">
        <v>8</v>
      </c>
      <c r="C189" s="305" t="s">
        <v>132</v>
      </c>
      <c r="D189" s="305" t="s">
        <v>1178</v>
      </c>
      <c r="E189" s="305" t="s">
        <v>1486</v>
      </c>
      <c r="F189" s="305" t="s">
        <v>1180</v>
      </c>
      <c r="G189" s="305" t="s">
        <v>403</v>
      </c>
      <c r="H189" s="305" t="s">
        <v>412</v>
      </c>
      <c r="I189" s="304">
        <v>1</v>
      </c>
      <c r="J189" s="304">
        <v>1</v>
      </c>
      <c r="K189" s="305" t="s">
        <v>1182</v>
      </c>
      <c r="L189" s="305" t="s">
        <v>1481</v>
      </c>
      <c r="M189" s="305" t="s">
        <v>1439</v>
      </c>
      <c r="N189" s="305" t="s">
        <v>1242</v>
      </c>
      <c r="O189" s="305" t="s">
        <v>991</v>
      </c>
      <c r="P189" s="305" t="s">
        <v>410</v>
      </c>
      <c r="Q189" s="305" t="s">
        <v>940</v>
      </c>
      <c r="R189" s="305" t="s">
        <v>1424</v>
      </c>
      <c r="S189" s="310">
        <v>0</v>
      </c>
      <c r="T189" s="310">
        <v>87497.760000000009</v>
      </c>
      <c r="U189" s="310">
        <v>87497.760000000009</v>
      </c>
      <c r="V189" s="310">
        <v>87497.760000000009</v>
      </c>
      <c r="W189" s="310">
        <v>87497.760000000009</v>
      </c>
      <c r="X189" s="310">
        <v>87497.760000000009</v>
      </c>
      <c r="Y189" s="306">
        <v>100</v>
      </c>
      <c r="Z189" s="306">
        <v>100</v>
      </c>
    </row>
    <row r="190" spans="2:26" s="194" customFormat="1" ht="105" x14ac:dyDescent="0.2">
      <c r="B190" s="304">
        <v>9</v>
      </c>
      <c r="C190" s="305" t="s">
        <v>132</v>
      </c>
      <c r="D190" s="305" t="s">
        <v>1178</v>
      </c>
      <c r="E190" s="305" t="s">
        <v>1487</v>
      </c>
      <c r="F190" s="305" t="s">
        <v>1488</v>
      </c>
      <c r="G190" s="305" t="s">
        <v>399</v>
      </c>
      <c r="H190" s="305" t="s">
        <v>363</v>
      </c>
      <c r="I190" s="304">
        <v>2</v>
      </c>
      <c r="J190" s="304">
        <v>2</v>
      </c>
      <c r="K190" s="305" t="s">
        <v>1279</v>
      </c>
      <c r="L190" s="305" t="s">
        <v>1196</v>
      </c>
      <c r="M190" s="305" t="s">
        <v>986</v>
      </c>
      <c r="N190" s="305" t="s">
        <v>1489</v>
      </c>
      <c r="O190" s="305" t="s">
        <v>1439</v>
      </c>
      <c r="P190" s="305" t="s">
        <v>410</v>
      </c>
      <c r="Q190" s="305" t="s">
        <v>940</v>
      </c>
      <c r="R190" s="305" t="s">
        <v>937</v>
      </c>
      <c r="S190" s="310">
        <v>0</v>
      </c>
      <c r="T190" s="310">
        <v>69307.400000000009</v>
      </c>
      <c r="U190" s="310">
        <v>69307.400000000009</v>
      </c>
      <c r="V190" s="310">
        <v>69307.400000000009</v>
      </c>
      <c r="W190" s="310">
        <v>69307.400000000009</v>
      </c>
      <c r="X190" s="310">
        <v>69307.400000000009</v>
      </c>
      <c r="Y190" s="306">
        <v>100</v>
      </c>
      <c r="Z190" s="308">
        <v>100</v>
      </c>
    </row>
    <row r="191" spans="2:26" s="194" customFormat="1" ht="15.75" customHeight="1" x14ac:dyDescent="0.2">
      <c r="B191" s="416" t="s">
        <v>400</v>
      </c>
      <c r="C191" s="417"/>
      <c r="D191" s="417"/>
      <c r="E191" s="417"/>
      <c r="F191" s="417"/>
      <c r="G191" s="307">
        <v>9</v>
      </c>
      <c r="H191" s="416"/>
      <c r="I191" s="417"/>
      <c r="J191" s="417"/>
      <c r="K191" s="418"/>
      <c r="L191" s="417"/>
      <c r="M191" s="417"/>
      <c r="N191" s="417"/>
      <c r="O191" s="417"/>
      <c r="P191" s="417"/>
      <c r="Q191" s="417"/>
      <c r="R191" s="417"/>
      <c r="S191" s="311"/>
      <c r="T191" s="311"/>
      <c r="U191" s="311"/>
      <c r="V191" s="311"/>
      <c r="W191" s="311"/>
      <c r="X191" s="311"/>
      <c r="Y191" s="321"/>
      <c r="Z191" s="321"/>
    </row>
    <row r="192" spans="2:26" s="193" customFormat="1" ht="15" customHeight="1" x14ac:dyDescent="0.2">
      <c r="B192" s="464" t="s">
        <v>997</v>
      </c>
      <c r="C192" s="465"/>
      <c r="D192" s="465"/>
      <c r="E192" s="465"/>
      <c r="F192" s="465"/>
      <c r="G192" s="465"/>
      <c r="H192" s="465"/>
      <c r="I192" s="465"/>
      <c r="J192" s="465"/>
      <c r="K192" s="465"/>
      <c r="L192" s="465"/>
      <c r="M192" s="465"/>
      <c r="N192" s="465"/>
      <c r="O192" s="465"/>
      <c r="P192" s="465"/>
      <c r="Q192" s="465"/>
      <c r="R192" s="465"/>
      <c r="S192" s="465"/>
      <c r="T192" s="465"/>
      <c r="U192" s="465"/>
      <c r="V192" s="465"/>
      <c r="W192" s="465"/>
      <c r="X192" s="465"/>
      <c r="Y192" s="465"/>
      <c r="Z192" s="466"/>
    </row>
    <row r="193" spans="2:26" s="194" customFormat="1" ht="105" x14ac:dyDescent="0.2">
      <c r="B193" s="450">
        <v>1</v>
      </c>
      <c r="C193" s="451" t="s">
        <v>132</v>
      </c>
      <c r="D193" s="451" t="s">
        <v>127</v>
      </c>
      <c r="E193" s="451" t="s">
        <v>651</v>
      </c>
      <c r="F193" s="451" t="s">
        <v>652</v>
      </c>
      <c r="G193" s="451" t="s">
        <v>401</v>
      </c>
      <c r="H193" s="451" t="s">
        <v>402</v>
      </c>
      <c r="I193" s="450">
        <v>882.45</v>
      </c>
      <c r="J193" s="450">
        <v>954.1</v>
      </c>
      <c r="K193" s="451" t="s">
        <v>135</v>
      </c>
      <c r="L193" s="451" t="s">
        <v>998</v>
      </c>
      <c r="M193" s="451" t="s">
        <v>999</v>
      </c>
      <c r="N193" s="451" t="s">
        <v>1000</v>
      </c>
      <c r="O193" s="451" t="s">
        <v>1219</v>
      </c>
      <c r="P193" s="451" t="s">
        <v>410</v>
      </c>
      <c r="Q193" s="451" t="s">
        <v>940</v>
      </c>
      <c r="R193" s="451" t="s">
        <v>656</v>
      </c>
      <c r="S193" s="468">
        <v>0</v>
      </c>
      <c r="T193" s="468">
        <v>1875783.67</v>
      </c>
      <c r="U193" s="468">
        <v>1875783.67</v>
      </c>
      <c r="V193" s="468">
        <v>1875783.67</v>
      </c>
      <c r="W193" s="468">
        <v>1875783.67</v>
      </c>
      <c r="X193" s="468">
        <v>1875783.67</v>
      </c>
      <c r="Y193" s="452">
        <v>100</v>
      </c>
      <c r="Z193" s="453">
        <v>100</v>
      </c>
    </row>
    <row r="194" spans="2:26" s="194" customFormat="1" ht="105" x14ac:dyDescent="0.2">
      <c r="B194" s="450">
        <v>2</v>
      </c>
      <c r="C194" s="451" t="s">
        <v>132</v>
      </c>
      <c r="D194" s="451" t="s">
        <v>127</v>
      </c>
      <c r="E194" s="451" t="s">
        <v>657</v>
      </c>
      <c r="F194" s="451" t="s">
        <v>658</v>
      </c>
      <c r="G194" s="451" t="s">
        <v>368</v>
      </c>
      <c r="H194" s="451" t="s">
        <v>426</v>
      </c>
      <c r="I194" s="450">
        <v>5455.31</v>
      </c>
      <c r="J194" s="450">
        <v>5522.7</v>
      </c>
      <c r="K194" s="451" t="s">
        <v>135</v>
      </c>
      <c r="L194" s="451" t="s">
        <v>998</v>
      </c>
      <c r="M194" s="451" t="s">
        <v>944</v>
      </c>
      <c r="N194" s="451" t="s">
        <v>1000</v>
      </c>
      <c r="O194" s="451" t="s">
        <v>977</v>
      </c>
      <c r="P194" s="451" t="s">
        <v>410</v>
      </c>
      <c r="Q194" s="451" t="s">
        <v>940</v>
      </c>
      <c r="R194" s="451" t="s">
        <v>659</v>
      </c>
      <c r="S194" s="468">
        <v>0</v>
      </c>
      <c r="T194" s="469">
        <v>12014367.819999998</v>
      </c>
      <c r="U194" s="469">
        <v>12014367.819999998</v>
      </c>
      <c r="V194" s="469">
        <v>12014367.819999998</v>
      </c>
      <c r="W194" s="469">
        <v>12014367.819999998</v>
      </c>
      <c r="X194" s="468">
        <v>12014367.819999998</v>
      </c>
      <c r="Y194" s="452">
        <v>100</v>
      </c>
      <c r="Z194" s="453">
        <v>100</v>
      </c>
    </row>
    <row r="195" spans="2:26" s="193" customFormat="1" ht="105" x14ac:dyDescent="0.2">
      <c r="B195" s="450">
        <v>3</v>
      </c>
      <c r="C195" s="451" t="s">
        <v>132</v>
      </c>
      <c r="D195" s="451" t="s">
        <v>127</v>
      </c>
      <c r="E195" s="451" t="s">
        <v>660</v>
      </c>
      <c r="F195" s="451" t="s">
        <v>658</v>
      </c>
      <c r="G195" s="451" t="s">
        <v>403</v>
      </c>
      <c r="H195" s="451" t="s">
        <v>412</v>
      </c>
      <c r="I195" s="450">
        <v>12277.83</v>
      </c>
      <c r="J195" s="450">
        <v>12277.83</v>
      </c>
      <c r="K195" s="451" t="s">
        <v>135</v>
      </c>
      <c r="L195" s="451" t="s">
        <v>998</v>
      </c>
      <c r="M195" s="451" t="s">
        <v>944</v>
      </c>
      <c r="N195" s="451" t="s">
        <v>1000</v>
      </c>
      <c r="O195" s="451" t="s">
        <v>977</v>
      </c>
      <c r="P195" s="451" t="s">
        <v>410</v>
      </c>
      <c r="Q195" s="451" t="s">
        <v>940</v>
      </c>
      <c r="R195" s="451" t="s">
        <v>661</v>
      </c>
      <c r="S195" s="468">
        <v>0</v>
      </c>
      <c r="T195" s="469">
        <v>19896606.489999998</v>
      </c>
      <c r="U195" s="469">
        <v>19896606.489999998</v>
      </c>
      <c r="V195" s="469">
        <v>19896606.489999998</v>
      </c>
      <c r="W195" s="469">
        <v>19896606.489999998</v>
      </c>
      <c r="X195" s="468">
        <v>19896606.489999998</v>
      </c>
      <c r="Y195" s="452">
        <v>100</v>
      </c>
      <c r="Z195" s="453">
        <v>100</v>
      </c>
    </row>
    <row r="196" spans="2:26" s="193" customFormat="1" ht="105" x14ac:dyDescent="0.2">
      <c r="B196" s="450">
        <v>4</v>
      </c>
      <c r="C196" s="451" t="s">
        <v>132</v>
      </c>
      <c r="D196" s="451" t="s">
        <v>127</v>
      </c>
      <c r="E196" s="451" t="s">
        <v>662</v>
      </c>
      <c r="F196" s="451" t="s">
        <v>663</v>
      </c>
      <c r="G196" s="451" t="s">
        <v>403</v>
      </c>
      <c r="H196" s="451" t="s">
        <v>413</v>
      </c>
      <c r="I196" s="450">
        <v>1864.82</v>
      </c>
      <c r="J196" s="450">
        <v>2332.73</v>
      </c>
      <c r="K196" s="451" t="s">
        <v>135</v>
      </c>
      <c r="L196" s="451" t="s">
        <v>1010</v>
      </c>
      <c r="M196" s="451" t="s">
        <v>985</v>
      </c>
      <c r="N196" s="451" t="s">
        <v>1100</v>
      </c>
      <c r="O196" s="451" t="s">
        <v>977</v>
      </c>
      <c r="P196" s="451" t="s">
        <v>410</v>
      </c>
      <c r="Q196" s="451" t="s">
        <v>940</v>
      </c>
      <c r="R196" s="451" t="s">
        <v>665</v>
      </c>
      <c r="S196" s="468">
        <v>0</v>
      </c>
      <c r="T196" s="468">
        <v>2440822.040000001</v>
      </c>
      <c r="U196" s="468">
        <v>2440822.040000001</v>
      </c>
      <c r="V196" s="468">
        <v>2440822.040000001</v>
      </c>
      <c r="W196" s="468">
        <v>2440822.040000001</v>
      </c>
      <c r="X196" s="468">
        <v>2440822.040000001</v>
      </c>
      <c r="Y196" s="452">
        <v>100</v>
      </c>
      <c r="Z196" s="453">
        <v>100</v>
      </c>
    </row>
    <row r="197" spans="2:26" s="194" customFormat="1" ht="105" x14ac:dyDescent="0.2">
      <c r="B197" s="450">
        <v>5</v>
      </c>
      <c r="C197" s="451" t="s">
        <v>132</v>
      </c>
      <c r="D197" s="451" t="s">
        <v>127</v>
      </c>
      <c r="E197" s="451" t="s">
        <v>1490</v>
      </c>
      <c r="F197" s="451" t="s">
        <v>1491</v>
      </c>
      <c r="G197" s="451" t="s">
        <v>401</v>
      </c>
      <c r="H197" s="451" t="s">
        <v>402</v>
      </c>
      <c r="I197" s="450">
        <v>124</v>
      </c>
      <c r="J197" s="450">
        <v>124</v>
      </c>
      <c r="K197" s="451" t="s">
        <v>135</v>
      </c>
      <c r="L197" s="451" t="s">
        <v>1492</v>
      </c>
      <c r="M197" s="451" t="s">
        <v>986</v>
      </c>
      <c r="N197" s="451" t="s">
        <v>1242</v>
      </c>
      <c r="O197" s="451" t="s">
        <v>1407</v>
      </c>
      <c r="P197" s="451" t="s">
        <v>410</v>
      </c>
      <c r="Q197" s="451" t="s">
        <v>940</v>
      </c>
      <c r="R197" s="451" t="s">
        <v>1493</v>
      </c>
      <c r="S197" s="468">
        <v>0</v>
      </c>
      <c r="T197" s="468">
        <v>120699.95</v>
      </c>
      <c r="U197" s="468">
        <v>120699.95</v>
      </c>
      <c r="V197" s="468">
        <v>120699.95</v>
      </c>
      <c r="W197" s="468">
        <v>120699.95</v>
      </c>
      <c r="X197" s="468">
        <v>120699.95</v>
      </c>
      <c r="Y197" s="452">
        <v>100</v>
      </c>
      <c r="Z197" s="453">
        <v>100</v>
      </c>
    </row>
    <row r="198" spans="2:26" s="194" customFormat="1" ht="105" x14ac:dyDescent="0.2">
      <c r="B198" s="450">
        <v>6</v>
      </c>
      <c r="C198" s="451" t="s">
        <v>132</v>
      </c>
      <c r="D198" s="451" t="s">
        <v>127</v>
      </c>
      <c r="E198" s="451" t="s">
        <v>1494</v>
      </c>
      <c r="F198" s="451" t="s">
        <v>1495</v>
      </c>
      <c r="G198" s="451" t="s">
        <v>399</v>
      </c>
      <c r="H198" s="451" t="s">
        <v>363</v>
      </c>
      <c r="I198" s="450">
        <v>23</v>
      </c>
      <c r="J198" s="450">
        <v>23</v>
      </c>
      <c r="K198" s="451" t="s">
        <v>135</v>
      </c>
      <c r="L198" s="451" t="s">
        <v>1496</v>
      </c>
      <c r="M198" s="451" t="s">
        <v>1439</v>
      </c>
      <c r="N198" s="451" t="s">
        <v>982</v>
      </c>
      <c r="O198" s="451" t="s">
        <v>1497</v>
      </c>
      <c r="P198" s="451" t="s">
        <v>410</v>
      </c>
      <c r="Q198" s="451" t="s">
        <v>940</v>
      </c>
      <c r="R198" s="451" t="s">
        <v>937</v>
      </c>
      <c r="S198" s="468">
        <v>0</v>
      </c>
      <c r="T198" s="468">
        <v>409081.42000000004</v>
      </c>
      <c r="U198" s="468">
        <v>409081.42000000004</v>
      </c>
      <c r="V198" s="468">
        <v>409081.42000000004</v>
      </c>
      <c r="W198" s="468">
        <v>409081.42000000004</v>
      </c>
      <c r="X198" s="468">
        <v>409081.42000000004</v>
      </c>
      <c r="Y198" s="452">
        <v>100</v>
      </c>
      <c r="Z198" s="453">
        <v>100</v>
      </c>
    </row>
    <row r="199" spans="2:26" s="193" customFormat="1" ht="15.75" customHeight="1" x14ac:dyDescent="0.2">
      <c r="B199" s="416" t="s">
        <v>400</v>
      </c>
      <c r="C199" s="417"/>
      <c r="D199" s="417"/>
      <c r="E199" s="417"/>
      <c r="F199" s="417"/>
      <c r="G199" s="307">
        <v>6</v>
      </c>
      <c r="H199" s="416"/>
      <c r="I199" s="417"/>
      <c r="J199" s="417"/>
      <c r="K199" s="418"/>
      <c r="L199" s="417"/>
      <c r="M199" s="417"/>
      <c r="N199" s="417"/>
      <c r="O199" s="417"/>
      <c r="P199" s="417"/>
      <c r="Q199" s="417"/>
      <c r="R199" s="417"/>
      <c r="S199" s="311"/>
      <c r="T199" s="311"/>
      <c r="U199" s="311"/>
      <c r="V199" s="311"/>
      <c r="W199" s="311"/>
      <c r="X199" s="311"/>
      <c r="Y199" s="321"/>
      <c r="Z199" s="321"/>
    </row>
    <row r="200" spans="2:26" s="194" customFormat="1" ht="15" customHeight="1" x14ac:dyDescent="0.2">
      <c r="B200" s="464" t="s">
        <v>1015</v>
      </c>
      <c r="C200" s="465"/>
      <c r="D200" s="465"/>
      <c r="E200" s="465"/>
      <c r="F200" s="465"/>
      <c r="G200" s="465"/>
      <c r="H200" s="465"/>
      <c r="I200" s="465"/>
      <c r="J200" s="465"/>
      <c r="K200" s="465"/>
      <c r="L200" s="465"/>
      <c r="M200" s="465"/>
      <c r="N200" s="465"/>
      <c r="O200" s="465"/>
      <c r="P200" s="465"/>
      <c r="Q200" s="465"/>
      <c r="R200" s="465"/>
      <c r="S200" s="465"/>
      <c r="T200" s="465"/>
      <c r="U200" s="465"/>
      <c r="V200" s="465"/>
      <c r="W200" s="465"/>
      <c r="X200" s="465"/>
      <c r="Y200" s="465"/>
      <c r="Z200" s="466"/>
    </row>
    <row r="201" spans="2:26" s="194" customFormat="1" ht="105" x14ac:dyDescent="0.2">
      <c r="B201" s="450">
        <v>1</v>
      </c>
      <c r="C201" s="451" t="s">
        <v>132</v>
      </c>
      <c r="D201" s="451" t="s">
        <v>228</v>
      </c>
      <c r="E201" s="451" t="s">
        <v>666</v>
      </c>
      <c r="F201" s="451" t="s">
        <v>299</v>
      </c>
      <c r="G201" s="451" t="s">
        <v>368</v>
      </c>
      <c r="H201" s="451" t="s">
        <v>417</v>
      </c>
      <c r="I201" s="450">
        <v>49</v>
      </c>
      <c r="J201" s="450">
        <v>49</v>
      </c>
      <c r="K201" s="451" t="s">
        <v>188</v>
      </c>
      <c r="L201" s="451" t="s">
        <v>1016</v>
      </c>
      <c r="M201" s="451" t="s">
        <v>1017</v>
      </c>
      <c r="N201" s="451" t="s">
        <v>1238</v>
      </c>
      <c r="O201" s="451" t="s">
        <v>1239</v>
      </c>
      <c r="P201" s="451" t="s">
        <v>410</v>
      </c>
      <c r="Q201" s="451" t="s">
        <v>940</v>
      </c>
      <c r="R201" s="451" t="s">
        <v>441</v>
      </c>
      <c r="S201" s="468">
        <v>0</v>
      </c>
      <c r="T201" s="468">
        <v>2048464.3400000008</v>
      </c>
      <c r="U201" s="468">
        <v>2048464.3400000008</v>
      </c>
      <c r="V201" s="468">
        <v>2048464.3400000008</v>
      </c>
      <c r="W201" s="468">
        <v>2048464.3400000008</v>
      </c>
      <c r="X201" s="468">
        <v>2048464.3400000008</v>
      </c>
      <c r="Y201" s="452">
        <v>100</v>
      </c>
      <c r="Z201" s="453">
        <v>100</v>
      </c>
    </row>
    <row r="202" spans="2:26" s="193" customFormat="1" ht="105" x14ac:dyDescent="0.2">
      <c r="B202" s="450">
        <v>2</v>
      </c>
      <c r="C202" s="451" t="s">
        <v>132</v>
      </c>
      <c r="D202" s="451" t="s">
        <v>228</v>
      </c>
      <c r="E202" s="451" t="s">
        <v>1498</v>
      </c>
      <c r="F202" s="451" t="s">
        <v>1499</v>
      </c>
      <c r="G202" s="451" t="s">
        <v>366</v>
      </c>
      <c r="H202" s="451" t="s">
        <v>1500</v>
      </c>
      <c r="I202" s="450">
        <v>70</v>
      </c>
      <c r="J202" s="450">
        <v>70</v>
      </c>
      <c r="K202" s="451" t="s">
        <v>188</v>
      </c>
      <c r="L202" s="451" t="s">
        <v>1501</v>
      </c>
      <c r="M202" s="451" t="s">
        <v>1502</v>
      </c>
      <c r="N202" s="451" t="s">
        <v>982</v>
      </c>
      <c r="O202" s="451" t="s">
        <v>1439</v>
      </c>
      <c r="P202" s="451" t="s">
        <v>410</v>
      </c>
      <c r="Q202" s="451" t="s">
        <v>940</v>
      </c>
      <c r="R202" s="451" t="s">
        <v>1503</v>
      </c>
      <c r="S202" s="468">
        <v>0</v>
      </c>
      <c r="T202" s="468">
        <v>3519443.8400000008</v>
      </c>
      <c r="U202" s="468">
        <v>3519443.8400000008</v>
      </c>
      <c r="V202" s="468">
        <v>3519443.8400000008</v>
      </c>
      <c r="W202" s="468">
        <v>3519443.8400000008</v>
      </c>
      <c r="X202" s="468">
        <v>3519443.8400000008</v>
      </c>
      <c r="Y202" s="452">
        <v>100</v>
      </c>
      <c r="Z202" s="453">
        <v>100</v>
      </c>
    </row>
    <row r="203" spans="2:26" s="194" customFormat="1" ht="105" x14ac:dyDescent="0.2">
      <c r="B203" s="450">
        <v>3</v>
      </c>
      <c r="C203" s="451" t="s">
        <v>132</v>
      </c>
      <c r="D203" s="451" t="s">
        <v>228</v>
      </c>
      <c r="E203" s="451" t="s">
        <v>1504</v>
      </c>
      <c r="F203" s="451" t="s">
        <v>299</v>
      </c>
      <c r="G203" s="451" t="s">
        <v>368</v>
      </c>
      <c r="H203" s="451" t="s">
        <v>1505</v>
      </c>
      <c r="I203" s="450">
        <v>4</v>
      </c>
      <c r="J203" s="450">
        <v>4</v>
      </c>
      <c r="K203" s="451" t="s">
        <v>188</v>
      </c>
      <c r="L203" s="451" t="s">
        <v>1506</v>
      </c>
      <c r="M203" s="451" t="s">
        <v>1439</v>
      </c>
      <c r="N203" s="451" t="s">
        <v>1438</v>
      </c>
      <c r="O203" s="451" t="s">
        <v>1497</v>
      </c>
      <c r="P203" s="451" t="s">
        <v>410</v>
      </c>
      <c r="Q203" s="451" t="s">
        <v>940</v>
      </c>
      <c r="R203" s="451" t="s">
        <v>1507</v>
      </c>
      <c r="S203" s="468">
        <v>0</v>
      </c>
      <c r="T203" s="468">
        <v>414770.06000000006</v>
      </c>
      <c r="U203" s="468">
        <v>414770.06000000006</v>
      </c>
      <c r="V203" s="468">
        <v>414770.06000000006</v>
      </c>
      <c r="W203" s="468">
        <v>414770.06000000006</v>
      </c>
      <c r="X203" s="468">
        <v>414770.06000000006</v>
      </c>
      <c r="Y203" s="452">
        <v>100</v>
      </c>
      <c r="Z203" s="453">
        <v>100</v>
      </c>
    </row>
    <row r="204" spans="2:26" s="194" customFormat="1" ht="105" x14ac:dyDescent="0.2">
      <c r="B204" s="450">
        <v>4</v>
      </c>
      <c r="C204" s="451" t="s">
        <v>132</v>
      </c>
      <c r="D204" s="451" t="s">
        <v>228</v>
      </c>
      <c r="E204" s="451" t="s">
        <v>1508</v>
      </c>
      <c r="F204" s="451" t="s">
        <v>1509</v>
      </c>
      <c r="G204" s="451" t="s">
        <v>366</v>
      </c>
      <c r="H204" s="451" t="s">
        <v>1500</v>
      </c>
      <c r="I204" s="450">
        <v>1</v>
      </c>
      <c r="J204" s="450">
        <v>1</v>
      </c>
      <c r="K204" s="451" t="s">
        <v>1510</v>
      </c>
      <c r="L204" s="451" t="s">
        <v>1196</v>
      </c>
      <c r="M204" s="451" t="s">
        <v>986</v>
      </c>
      <c r="N204" s="451" t="s">
        <v>1489</v>
      </c>
      <c r="O204" s="451" t="s">
        <v>1439</v>
      </c>
      <c r="P204" s="451" t="s">
        <v>410</v>
      </c>
      <c r="Q204" s="451" t="s">
        <v>940</v>
      </c>
      <c r="R204" s="451" t="s">
        <v>1458</v>
      </c>
      <c r="S204" s="468">
        <v>0</v>
      </c>
      <c r="T204" s="468">
        <v>43178.59</v>
      </c>
      <c r="U204" s="468">
        <v>43178.59</v>
      </c>
      <c r="V204" s="468">
        <v>43178.59</v>
      </c>
      <c r="W204" s="468">
        <v>43178.59</v>
      </c>
      <c r="X204" s="468">
        <v>43178.59</v>
      </c>
      <c r="Y204" s="452">
        <v>100</v>
      </c>
      <c r="Z204" s="453">
        <v>100</v>
      </c>
    </row>
    <row r="205" spans="2:26" s="193" customFormat="1" ht="105" x14ac:dyDescent="0.2">
      <c r="B205" s="450">
        <v>5</v>
      </c>
      <c r="C205" s="451" t="s">
        <v>132</v>
      </c>
      <c r="D205" s="451" t="s">
        <v>228</v>
      </c>
      <c r="E205" s="451" t="s">
        <v>1511</v>
      </c>
      <c r="F205" s="451" t="s">
        <v>1509</v>
      </c>
      <c r="G205" s="451" t="s">
        <v>1512</v>
      </c>
      <c r="H205" s="451" t="s">
        <v>1513</v>
      </c>
      <c r="I205" s="450">
        <v>1</v>
      </c>
      <c r="J205" s="450">
        <v>1</v>
      </c>
      <c r="K205" s="451" t="s">
        <v>1510</v>
      </c>
      <c r="L205" s="451" t="s">
        <v>1506</v>
      </c>
      <c r="M205" s="451" t="s">
        <v>1439</v>
      </c>
      <c r="N205" s="451" t="s">
        <v>1489</v>
      </c>
      <c r="O205" s="451" t="s">
        <v>1497</v>
      </c>
      <c r="P205" s="451" t="s">
        <v>410</v>
      </c>
      <c r="Q205" s="451" t="s">
        <v>940</v>
      </c>
      <c r="R205" s="451" t="s">
        <v>1514</v>
      </c>
      <c r="S205" s="468">
        <v>0</v>
      </c>
      <c r="T205" s="468">
        <v>90171.070000000022</v>
      </c>
      <c r="U205" s="468">
        <v>90171.070000000022</v>
      </c>
      <c r="V205" s="468">
        <v>90171.070000000022</v>
      </c>
      <c r="W205" s="468">
        <v>90171.070000000022</v>
      </c>
      <c r="X205" s="468">
        <v>90171.070000000022</v>
      </c>
      <c r="Y205" s="452">
        <v>100</v>
      </c>
      <c r="Z205" s="453">
        <v>100</v>
      </c>
    </row>
    <row r="206" spans="2:26" s="193" customFormat="1" ht="105" x14ac:dyDescent="0.2">
      <c r="B206" s="450">
        <v>6</v>
      </c>
      <c r="C206" s="451" t="s">
        <v>132</v>
      </c>
      <c r="D206" s="451" t="s">
        <v>228</v>
      </c>
      <c r="E206" s="451" t="s">
        <v>1515</v>
      </c>
      <c r="F206" s="451" t="s">
        <v>1516</v>
      </c>
      <c r="G206" s="451" t="s">
        <v>401</v>
      </c>
      <c r="H206" s="451" t="s">
        <v>402</v>
      </c>
      <c r="I206" s="450">
        <v>6</v>
      </c>
      <c r="J206" s="450">
        <v>6</v>
      </c>
      <c r="K206" s="451" t="s">
        <v>1510</v>
      </c>
      <c r="L206" s="451" t="s">
        <v>1506</v>
      </c>
      <c r="M206" s="451" t="s">
        <v>1439</v>
      </c>
      <c r="N206" s="451" t="s">
        <v>1438</v>
      </c>
      <c r="O206" s="451" t="s">
        <v>1497</v>
      </c>
      <c r="P206" s="451" t="s">
        <v>410</v>
      </c>
      <c r="Q206" s="451" t="s">
        <v>940</v>
      </c>
      <c r="R206" s="451" t="s">
        <v>1517</v>
      </c>
      <c r="S206" s="468">
        <v>0</v>
      </c>
      <c r="T206" s="468">
        <v>358662.87000000005</v>
      </c>
      <c r="U206" s="468">
        <v>358662.87000000005</v>
      </c>
      <c r="V206" s="468">
        <v>358662.87000000005</v>
      </c>
      <c r="W206" s="468">
        <v>358662.87000000005</v>
      </c>
      <c r="X206" s="468">
        <v>358662.87000000005</v>
      </c>
      <c r="Y206" s="452">
        <v>100</v>
      </c>
      <c r="Z206" s="453">
        <v>100</v>
      </c>
    </row>
    <row r="207" spans="2:26" s="193" customFormat="1" ht="105" x14ac:dyDescent="0.2">
      <c r="B207" s="450">
        <v>7</v>
      </c>
      <c r="C207" s="451" t="s">
        <v>132</v>
      </c>
      <c r="D207" s="451" t="s">
        <v>228</v>
      </c>
      <c r="E207" s="451" t="s">
        <v>1518</v>
      </c>
      <c r="F207" s="451" t="s">
        <v>1519</v>
      </c>
      <c r="G207" s="451" t="s">
        <v>366</v>
      </c>
      <c r="H207" s="451" t="s">
        <v>1520</v>
      </c>
      <c r="I207" s="450">
        <v>2</v>
      </c>
      <c r="J207" s="450">
        <v>2</v>
      </c>
      <c r="K207" s="451" t="s">
        <v>1510</v>
      </c>
      <c r="L207" s="451" t="s">
        <v>1196</v>
      </c>
      <c r="M207" s="451" t="s">
        <v>986</v>
      </c>
      <c r="N207" s="451" t="s">
        <v>1489</v>
      </c>
      <c r="O207" s="451" t="s">
        <v>1439</v>
      </c>
      <c r="P207" s="451" t="s">
        <v>410</v>
      </c>
      <c r="Q207" s="451" t="s">
        <v>940</v>
      </c>
      <c r="R207" s="451" t="s">
        <v>1521</v>
      </c>
      <c r="S207" s="468">
        <v>0</v>
      </c>
      <c r="T207" s="468">
        <v>64842.000000000007</v>
      </c>
      <c r="U207" s="468">
        <v>64842.000000000007</v>
      </c>
      <c r="V207" s="468">
        <v>64842.000000000007</v>
      </c>
      <c r="W207" s="468">
        <v>64842.000000000007</v>
      </c>
      <c r="X207" s="468">
        <v>64842.000000000007</v>
      </c>
      <c r="Y207" s="452">
        <v>100</v>
      </c>
      <c r="Z207" s="453">
        <v>100</v>
      </c>
    </row>
    <row r="208" spans="2:26" s="194" customFormat="1" ht="105" x14ac:dyDescent="0.2">
      <c r="B208" s="450">
        <v>8</v>
      </c>
      <c r="C208" s="451" t="s">
        <v>132</v>
      </c>
      <c r="D208" s="451" t="s">
        <v>228</v>
      </c>
      <c r="E208" s="451" t="s">
        <v>1522</v>
      </c>
      <c r="F208" s="451" t="s">
        <v>1519</v>
      </c>
      <c r="G208" s="451" t="s">
        <v>366</v>
      </c>
      <c r="H208" s="451" t="s">
        <v>1523</v>
      </c>
      <c r="I208" s="450">
        <v>1</v>
      </c>
      <c r="J208" s="450">
        <v>1</v>
      </c>
      <c r="K208" s="451" t="s">
        <v>1510</v>
      </c>
      <c r="L208" s="451" t="s">
        <v>1196</v>
      </c>
      <c r="M208" s="451" t="s">
        <v>986</v>
      </c>
      <c r="N208" s="451" t="s">
        <v>1489</v>
      </c>
      <c r="O208" s="451" t="s">
        <v>1439</v>
      </c>
      <c r="P208" s="451" t="s">
        <v>410</v>
      </c>
      <c r="Q208" s="451" t="s">
        <v>940</v>
      </c>
      <c r="R208" s="451" t="s">
        <v>1455</v>
      </c>
      <c r="S208" s="468">
        <v>0</v>
      </c>
      <c r="T208" s="468">
        <v>32421</v>
      </c>
      <c r="U208" s="468">
        <v>32421</v>
      </c>
      <c r="V208" s="468">
        <v>32421</v>
      </c>
      <c r="W208" s="468">
        <v>32421</v>
      </c>
      <c r="X208" s="468">
        <v>32421</v>
      </c>
      <c r="Y208" s="452">
        <v>100</v>
      </c>
      <c r="Z208" s="453">
        <v>100</v>
      </c>
    </row>
    <row r="209" spans="2:26" s="194" customFormat="1" ht="105" x14ac:dyDescent="0.2">
      <c r="B209" s="450">
        <v>9</v>
      </c>
      <c r="C209" s="451" t="s">
        <v>132</v>
      </c>
      <c r="D209" s="451" t="s">
        <v>228</v>
      </c>
      <c r="E209" s="451" t="s">
        <v>1524</v>
      </c>
      <c r="F209" s="451" t="s">
        <v>1519</v>
      </c>
      <c r="G209" s="451" t="s">
        <v>401</v>
      </c>
      <c r="H209" s="451" t="s">
        <v>402</v>
      </c>
      <c r="I209" s="450">
        <v>1</v>
      </c>
      <c r="J209" s="450">
        <v>1</v>
      </c>
      <c r="K209" s="451" t="s">
        <v>1510</v>
      </c>
      <c r="L209" s="451" t="s">
        <v>1196</v>
      </c>
      <c r="M209" s="451" t="s">
        <v>986</v>
      </c>
      <c r="N209" s="451" t="s">
        <v>1489</v>
      </c>
      <c r="O209" s="451" t="s">
        <v>1439</v>
      </c>
      <c r="P209" s="451" t="s">
        <v>410</v>
      </c>
      <c r="Q209" s="451" t="s">
        <v>940</v>
      </c>
      <c r="R209" s="451" t="s">
        <v>1525</v>
      </c>
      <c r="S209" s="468">
        <v>0</v>
      </c>
      <c r="T209" s="468">
        <v>45154.040000000008</v>
      </c>
      <c r="U209" s="468">
        <v>45154.040000000008</v>
      </c>
      <c r="V209" s="468">
        <v>45154.040000000008</v>
      </c>
      <c r="W209" s="468">
        <v>45154.040000000008</v>
      </c>
      <c r="X209" s="468">
        <v>45154.040000000008</v>
      </c>
      <c r="Y209" s="452">
        <v>100</v>
      </c>
      <c r="Z209" s="453">
        <v>100</v>
      </c>
    </row>
    <row r="210" spans="2:26" s="193" customFormat="1" ht="105" x14ac:dyDescent="0.2">
      <c r="B210" s="450">
        <v>10</v>
      </c>
      <c r="C210" s="451" t="s">
        <v>132</v>
      </c>
      <c r="D210" s="451" t="s">
        <v>228</v>
      </c>
      <c r="E210" s="451" t="s">
        <v>1526</v>
      </c>
      <c r="F210" s="451" t="s">
        <v>1519</v>
      </c>
      <c r="G210" s="451" t="s">
        <v>368</v>
      </c>
      <c r="H210" s="451" t="s">
        <v>1527</v>
      </c>
      <c r="I210" s="450">
        <v>1</v>
      </c>
      <c r="J210" s="450">
        <v>1</v>
      </c>
      <c r="K210" s="451" t="s">
        <v>1279</v>
      </c>
      <c r="L210" s="451" t="s">
        <v>1196</v>
      </c>
      <c r="M210" s="451" t="s">
        <v>986</v>
      </c>
      <c r="N210" s="451" t="s">
        <v>1489</v>
      </c>
      <c r="O210" s="451" t="s">
        <v>1439</v>
      </c>
      <c r="P210" s="451" t="s">
        <v>410</v>
      </c>
      <c r="Q210" s="451" t="s">
        <v>940</v>
      </c>
      <c r="R210" s="451" t="s">
        <v>1521</v>
      </c>
      <c r="S210" s="468">
        <v>0</v>
      </c>
      <c r="T210" s="468">
        <v>31980.39</v>
      </c>
      <c r="U210" s="468">
        <v>31980.39</v>
      </c>
      <c r="V210" s="468">
        <v>31980.39</v>
      </c>
      <c r="W210" s="468">
        <v>31980.39</v>
      </c>
      <c r="X210" s="468">
        <v>31980.39</v>
      </c>
      <c r="Y210" s="452">
        <v>100</v>
      </c>
      <c r="Z210" s="453">
        <v>100</v>
      </c>
    </row>
    <row r="211" spans="2:26" s="193" customFormat="1" ht="105" x14ac:dyDescent="0.2">
      <c r="B211" s="450">
        <v>11</v>
      </c>
      <c r="C211" s="451" t="s">
        <v>132</v>
      </c>
      <c r="D211" s="451" t="s">
        <v>228</v>
      </c>
      <c r="E211" s="451" t="s">
        <v>1528</v>
      </c>
      <c r="F211" s="451" t="s">
        <v>1519</v>
      </c>
      <c r="G211" s="451" t="s">
        <v>368</v>
      </c>
      <c r="H211" s="451" t="s">
        <v>1529</v>
      </c>
      <c r="I211" s="450">
        <v>1</v>
      </c>
      <c r="J211" s="450">
        <v>1</v>
      </c>
      <c r="K211" s="451" t="s">
        <v>1279</v>
      </c>
      <c r="L211" s="451" t="s">
        <v>1196</v>
      </c>
      <c r="M211" s="451" t="s">
        <v>986</v>
      </c>
      <c r="N211" s="451" t="s">
        <v>1489</v>
      </c>
      <c r="O211" s="451" t="s">
        <v>1439</v>
      </c>
      <c r="P211" s="451" t="s">
        <v>410</v>
      </c>
      <c r="Q211" s="451" t="s">
        <v>940</v>
      </c>
      <c r="R211" s="451" t="s">
        <v>1525</v>
      </c>
      <c r="S211" s="468">
        <v>0</v>
      </c>
      <c r="T211" s="468">
        <v>32056.429999999997</v>
      </c>
      <c r="U211" s="468">
        <v>32056.429999999997</v>
      </c>
      <c r="V211" s="468">
        <v>32056.429999999997</v>
      </c>
      <c r="W211" s="468">
        <v>32056.429999999997</v>
      </c>
      <c r="X211" s="468">
        <v>32056.429999999997</v>
      </c>
      <c r="Y211" s="452">
        <v>100</v>
      </c>
      <c r="Z211" s="453">
        <v>100</v>
      </c>
    </row>
    <row r="212" spans="2:26" s="193" customFormat="1" ht="105" x14ac:dyDescent="0.2">
      <c r="B212" s="450">
        <v>12</v>
      </c>
      <c r="C212" s="451" t="s">
        <v>132</v>
      </c>
      <c r="D212" s="451" t="s">
        <v>228</v>
      </c>
      <c r="E212" s="451" t="s">
        <v>1530</v>
      </c>
      <c r="F212" s="451" t="s">
        <v>1531</v>
      </c>
      <c r="G212" s="451" t="s">
        <v>401</v>
      </c>
      <c r="H212" s="451" t="s">
        <v>402</v>
      </c>
      <c r="I212" s="450">
        <v>1</v>
      </c>
      <c r="J212" s="450">
        <v>1</v>
      </c>
      <c r="K212" s="451" t="s">
        <v>1510</v>
      </c>
      <c r="L212" s="451" t="s">
        <v>1428</v>
      </c>
      <c r="M212" s="451" t="s">
        <v>986</v>
      </c>
      <c r="N212" s="451" t="s">
        <v>982</v>
      </c>
      <c r="O212" s="451" t="s">
        <v>1497</v>
      </c>
      <c r="P212" s="451" t="s">
        <v>410</v>
      </c>
      <c r="Q212" s="451" t="s">
        <v>940</v>
      </c>
      <c r="R212" s="451" t="s">
        <v>1458</v>
      </c>
      <c r="S212" s="468">
        <v>0</v>
      </c>
      <c r="T212" s="468">
        <v>44980.350000000013</v>
      </c>
      <c r="U212" s="468">
        <v>44980.350000000013</v>
      </c>
      <c r="V212" s="468">
        <v>44980.350000000013</v>
      </c>
      <c r="W212" s="468">
        <v>44980.350000000013</v>
      </c>
      <c r="X212" s="468">
        <v>44980.350000000013</v>
      </c>
      <c r="Y212" s="452">
        <v>100</v>
      </c>
      <c r="Z212" s="453">
        <v>100</v>
      </c>
    </row>
    <row r="213" spans="2:26" s="193" customFormat="1" ht="15.75" customHeight="1" x14ac:dyDescent="0.2">
      <c r="B213" s="416" t="s">
        <v>400</v>
      </c>
      <c r="C213" s="417"/>
      <c r="D213" s="417"/>
      <c r="E213" s="417"/>
      <c r="F213" s="417"/>
      <c r="G213" s="307">
        <v>12</v>
      </c>
      <c r="H213" s="416"/>
      <c r="I213" s="417"/>
      <c r="J213" s="417"/>
      <c r="K213" s="418"/>
      <c r="L213" s="417"/>
      <c r="M213" s="417"/>
      <c r="N213" s="417"/>
      <c r="O213" s="417"/>
      <c r="P213" s="417"/>
      <c r="Q213" s="417"/>
      <c r="R213" s="417"/>
      <c r="S213" s="311"/>
      <c r="T213" s="311"/>
      <c r="U213" s="311"/>
      <c r="V213" s="311"/>
      <c r="W213" s="311"/>
      <c r="X213" s="311"/>
      <c r="Y213" s="219"/>
      <c r="Z213" s="219"/>
    </row>
    <row r="214" spans="2:26" s="193" customFormat="1" ht="15" customHeight="1" x14ac:dyDescent="0.2">
      <c r="B214" s="454" t="s">
        <v>1024</v>
      </c>
      <c r="C214" s="455"/>
      <c r="D214" s="455"/>
      <c r="E214" s="455"/>
      <c r="F214" s="455"/>
      <c r="G214" s="455"/>
      <c r="H214" s="455"/>
      <c r="I214" s="455"/>
      <c r="J214" s="455"/>
      <c r="K214" s="455"/>
      <c r="L214" s="455"/>
      <c r="M214" s="455"/>
      <c r="N214" s="455"/>
      <c r="O214" s="455"/>
      <c r="P214" s="455"/>
      <c r="Q214" s="455"/>
      <c r="R214" s="455"/>
      <c r="S214" s="455"/>
      <c r="T214" s="455"/>
      <c r="U214" s="455"/>
      <c r="V214" s="455"/>
      <c r="W214" s="455"/>
      <c r="X214" s="455"/>
      <c r="Y214" s="455"/>
      <c r="Z214" s="456"/>
    </row>
    <row r="215" spans="2:26" s="193" customFormat="1" ht="135" x14ac:dyDescent="0.2">
      <c r="B215" s="459">
        <v>1</v>
      </c>
      <c r="C215" s="460" t="s">
        <v>133</v>
      </c>
      <c r="D215" s="460" t="s">
        <v>125</v>
      </c>
      <c r="E215" s="460" t="s">
        <v>669</v>
      </c>
      <c r="F215" s="460" t="s">
        <v>670</v>
      </c>
      <c r="G215" s="460" t="s">
        <v>401</v>
      </c>
      <c r="H215" s="460" t="s">
        <v>402</v>
      </c>
      <c r="I215" s="459">
        <v>6521.6</v>
      </c>
      <c r="J215" s="459">
        <v>6521.6</v>
      </c>
      <c r="K215" s="460" t="s">
        <v>151</v>
      </c>
      <c r="L215" s="460" t="s">
        <v>1025</v>
      </c>
      <c r="M215" s="460" t="s">
        <v>966</v>
      </c>
      <c r="N215" s="460" t="s">
        <v>1006</v>
      </c>
      <c r="O215" s="460" t="s">
        <v>1026</v>
      </c>
      <c r="P215" s="460" t="s">
        <v>277</v>
      </c>
      <c r="Q215" s="460" t="s">
        <v>936</v>
      </c>
      <c r="R215" s="460" t="s">
        <v>1027</v>
      </c>
      <c r="S215" s="467">
        <v>0</v>
      </c>
      <c r="T215" s="467">
        <v>6388769.4000000004</v>
      </c>
      <c r="U215" s="467">
        <v>6388769.4000000004</v>
      </c>
      <c r="V215" s="467">
        <v>6388769.4000000004</v>
      </c>
      <c r="W215" s="467">
        <v>6388769.4000000004</v>
      </c>
      <c r="X215" s="467">
        <v>6388769.4000000004</v>
      </c>
      <c r="Y215" s="461">
        <v>100</v>
      </c>
      <c r="Z215" s="462">
        <v>100</v>
      </c>
    </row>
    <row r="216" spans="2:26" s="193" customFormat="1" ht="165" x14ac:dyDescent="0.2">
      <c r="B216" s="450">
        <v>2</v>
      </c>
      <c r="C216" s="451" t="s">
        <v>133</v>
      </c>
      <c r="D216" s="451" t="s">
        <v>125</v>
      </c>
      <c r="E216" s="451" t="s">
        <v>671</v>
      </c>
      <c r="F216" s="451" t="s">
        <v>1265</v>
      </c>
      <c r="G216" s="451" t="s">
        <v>401</v>
      </c>
      <c r="H216" s="451" t="s">
        <v>402</v>
      </c>
      <c r="I216" s="450">
        <v>1269</v>
      </c>
      <c r="J216" s="450">
        <v>1269</v>
      </c>
      <c r="K216" s="451" t="s">
        <v>151</v>
      </c>
      <c r="L216" s="451" t="s">
        <v>1028</v>
      </c>
      <c r="M216" s="451" t="s">
        <v>966</v>
      </c>
      <c r="N216" s="451" t="s">
        <v>1003</v>
      </c>
      <c r="O216" s="451" t="s">
        <v>1026</v>
      </c>
      <c r="P216" s="451" t="s">
        <v>277</v>
      </c>
      <c r="Q216" s="451" t="s">
        <v>936</v>
      </c>
      <c r="R216" s="451" t="s">
        <v>1027</v>
      </c>
      <c r="S216" s="468">
        <v>0</v>
      </c>
      <c r="T216" s="468">
        <v>1356287.22</v>
      </c>
      <c r="U216" s="468">
        <v>1356287.22</v>
      </c>
      <c r="V216" s="468">
        <v>1356287.22</v>
      </c>
      <c r="W216" s="468">
        <v>1356287.22</v>
      </c>
      <c r="X216" s="468">
        <v>1356287.22</v>
      </c>
      <c r="Y216" s="452">
        <v>100</v>
      </c>
      <c r="Z216" s="453">
        <v>100</v>
      </c>
    </row>
    <row r="217" spans="2:26" s="193" customFormat="1" ht="120" x14ac:dyDescent="0.2">
      <c r="B217" s="450">
        <v>3</v>
      </c>
      <c r="C217" s="451" t="s">
        <v>133</v>
      </c>
      <c r="D217" s="451" t="s">
        <v>125</v>
      </c>
      <c r="E217" s="451" t="s">
        <v>674</v>
      </c>
      <c r="F217" s="451" t="s">
        <v>675</v>
      </c>
      <c r="G217" s="451" t="s">
        <v>401</v>
      </c>
      <c r="H217" s="451" t="s">
        <v>411</v>
      </c>
      <c r="I217" s="450">
        <v>360</v>
      </c>
      <c r="J217" s="450">
        <v>360</v>
      </c>
      <c r="K217" s="451" t="s">
        <v>151</v>
      </c>
      <c r="L217" s="451" t="s">
        <v>1016</v>
      </c>
      <c r="M217" s="451" t="s">
        <v>1019</v>
      </c>
      <c r="N217" s="451" t="s">
        <v>1238</v>
      </c>
      <c r="O217" s="451" t="s">
        <v>1266</v>
      </c>
      <c r="P217" s="451" t="s">
        <v>277</v>
      </c>
      <c r="Q217" s="451" t="s">
        <v>940</v>
      </c>
      <c r="R217" s="451" t="s">
        <v>1031</v>
      </c>
      <c r="S217" s="468">
        <v>0</v>
      </c>
      <c r="T217" s="468">
        <v>537156.65000000026</v>
      </c>
      <c r="U217" s="468">
        <v>537156.65000000026</v>
      </c>
      <c r="V217" s="468">
        <v>537156.65000000026</v>
      </c>
      <c r="W217" s="468">
        <v>537156.65000000026</v>
      </c>
      <c r="X217" s="468">
        <v>537156.65000000026</v>
      </c>
      <c r="Y217" s="452">
        <v>100</v>
      </c>
      <c r="Z217" s="453">
        <v>100</v>
      </c>
    </row>
    <row r="218" spans="2:26" s="193" customFormat="1" ht="45" x14ac:dyDescent="0.2">
      <c r="B218" s="450">
        <v>4</v>
      </c>
      <c r="C218" s="451" t="s">
        <v>133</v>
      </c>
      <c r="D218" s="451" t="s">
        <v>125</v>
      </c>
      <c r="E218" s="451" t="s">
        <v>677</v>
      </c>
      <c r="F218" s="451" t="s">
        <v>230</v>
      </c>
      <c r="G218" s="451" t="s">
        <v>401</v>
      </c>
      <c r="H218" s="451" t="s">
        <v>402</v>
      </c>
      <c r="I218" s="450">
        <v>2300</v>
      </c>
      <c r="J218" s="450">
        <v>0</v>
      </c>
      <c r="K218" s="451" t="s">
        <v>151</v>
      </c>
      <c r="L218" s="451" t="s">
        <v>939</v>
      </c>
      <c r="M218" s="451" t="s">
        <v>944</v>
      </c>
      <c r="N218" s="451" t="s">
        <v>364</v>
      </c>
      <c r="O218" s="451" t="s">
        <v>364</v>
      </c>
      <c r="P218" s="451" t="s">
        <v>365</v>
      </c>
      <c r="Q218" s="451" t="s">
        <v>940</v>
      </c>
      <c r="R218" s="451" t="s">
        <v>440</v>
      </c>
      <c r="S218" s="468">
        <v>50000.000000000007</v>
      </c>
      <c r="T218" s="468">
        <v>50000.000000000007</v>
      </c>
      <c r="U218" s="468">
        <v>0</v>
      </c>
      <c r="V218" s="468">
        <v>0</v>
      </c>
      <c r="W218" s="468">
        <v>0</v>
      </c>
      <c r="X218" s="468">
        <v>0</v>
      </c>
      <c r="Y218" s="452">
        <v>0</v>
      </c>
      <c r="Z218" s="452">
        <v>0</v>
      </c>
    </row>
    <row r="219" spans="2:26" s="193" customFormat="1" ht="15.75" customHeight="1" x14ac:dyDescent="0.2">
      <c r="B219" s="416" t="s">
        <v>400</v>
      </c>
      <c r="C219" s="417"/>
      <c r="D219" s="417"/>
      <c r="E219" s="417"/>
      <c r="F219" s="417"/>
      <c r="G219" s="307">
        <v>4</v>
      </c>
      <c r="H219" s="416"/>
      <c r="I219" s="417"/>
      <c r="J219" s="417"/>
      <c r="K219" s="418"/>
      <c r="L219" s="417"/>
      <c r="M219" s="417"/>
      <c r="N219" s="417"/>
      <c r="O219" s="417"/>
      <c r="P219" s="417"/>
      <c r="Q219" s="417"/>
      <c r="R219" s="417"/>
      <c r="S219" s="311"/>
      <c r="T219" s="311"/>
      <c r="U219" s="311"/>
      <c r="V219" s="311"/>
      <c r="W219" s="311"/>
      <c r="X219" s="311"/>
      <c r="Y219" s="321"/>
      <c r="Z219" s="321"/>
    </row>
    <row r="220" spans="2:26" s="194" customFormat="1" ht="15" customHeight="1" x14ac:dyDescent="0.2">
      <c r="B220" s="464" t="s">
        <v>1018</v>
      </c>
      <c r="C220" s="465"/>
      <c r="D220" s="465"/>
      <c r="E220" s="465"/>
      <c r="F220" s="465"/>
      <c r="G220" s="465"/>
      <c r="H220" s="465"/>
      <c r="I220" s="465"/>
      <c r="J220" s="465"/>
      <c r="K220" s="465"/>
      <c r="L220" s="465"/>
      <c r="M220" s="465"/>
      <c r="N220" s="465"/>
      <c r="O220" s="465"/>
      <c r="P220" s="465"/>
      <c r="Q220" s="465"/>
      <c r="R220" s="465"/>
      <c r="S220" s="465"/>
      <c r="T220" s="465"/>
      <c r="U220" s="465"/>
      <c r="V220" s="465"/>
      <c r="W220" s="465"/>
      <c r="X220" s="465"/>
      <c r="Y220" s="465"/>
      <c r="Z220" s="466"/>
    </row>
    <row r="221" spans="2:26" s="193" customFormat="1" ht="120" x14ac:dyDescent="0.2">
      <c r="B221" s="450">
        <v>1</v>
      </c>
      <c r="C221" s="451" t="s">
        <v>132</v>
      </c>
      <c r="D221" s="451" t="s">
        <v>229</v>
      </c>
      <c r="E221" s="451" t="s">
        <v>678</v>
      </c>
      <c r="F221" s="451" t="s">
        <v>679</v>
      </c>
      <c r="G221" s="451" t="s">
        <v>368</v>
      </c>
      <c r="H221" s="451" t="s">
        <v>417</v>
      </c>
      <c r="I221" s="450">
        <v>1.8</v>
      </c>
      <c r="J221" s="450">
        <v>1.8</v>
      </c>
      <c r="K221" s="451" t="s">
        <v>136</v>
      </c>
      <c r="L221" s="451" t="s">
        <v>1016</v>
      </c>
      <c r="M221" s="451" t="s">
        <v>964</v>
      </c>
      <c r="N221" s="451" t="s">
        <v>1169</v>
      </c>
      <c r="O221" s="451" t="s">
        <v>1532</v>
      </c>
      <c r="P221" s="451" t="s">
        <v>439</v>
      </c>
      <c r="Q221" s="451" t="s">
        <v>940</v>
      </c>
      <c r="R221" s="451" t="s">
        <v>418</v>
      </c>
      <c r="S221" s="468">
        <v>0</v>
      </c>
      <c r="T221" s="468">
        <v>412900.14000000007</v>
      </c>
      <c r="U221" s="468">
        <v>412900.14000000007</v>
      </c>
      <c r="V221" s="468">
        <v>412900.14000000007</v>
      </c>
      <c r="W221" s="468">
        <v>412900.14000000007</v>
      </c>
      <c r="X221" s="468">
        <v>412900.14000000007</v>
      </c>
      <c r="Y221" s="452">
        <v>100</v>
      </c>
      <c r="Z221" s="453">
        <v>100</v>
      </c>
    </row>
    <row r="222" spans="2:26" s="194" customFormat="1" ht="120" x14ac:dyDescent="0.2">
      <c r="B222" s="450">
        <v>2</v>
      </c>
      <c r="C222" s="451" t="s">
        <v>132</v>
      </c>
      <c r="D222" s="451" t="s">
        <v>229</v>
      </c>
      <c r="E222" s="451" t="s">
        <v>680</v>
      </c>
      <c r="F222" s="451" t="s">
        <v>681</v>
      </c>
      <c r="G222" s="451" t="s">
        <v>368</v>
      </c>
      <c r="H222" s="451" t="s">
        <v>417</v>
      </c>
      <c r="I222" s="450">
        <v>1.2</v>
      </c>
      <c r="J222" s="450">
        <v>1.2</v>
      </c>
      <c r="K222" s="451" t="s">
        <v>136</v>
      </c>
      <c r="L222" s="451" t="s">
        <v>1016</v>
      </c>
      <c r="M222" s="451" t="s">
        <v>964</v>
      </c>
      <c r="N222" s="451" t="s">
        <v>1169</v>
      </c>
      <c r="O222" s="451" t="s">
        <v>1532</v>
      </c>
      <c r="P222" s="451" t="s">
        <v>410</v>
      </c>
      <c r="Q222" s="451" t="s">
        <v>940</v>
      </c>
      <c r="R222" s="451" t="s">
        <v>418</v>
      </c>
      <c r="S222" s="468">
        <v>0</v>
      </c>
      <c r="T222" s="468">
        <v>275266.76000000007</v>
      </c>
      <c r="U222" s="468">
        <v>275266.76000000007</v>
      </c>
      <c r="V222" s="468">
        <v>275266.76000000007</v>
      </c>
      <c r="W222" s="468">
        <v>275266.76000000007</v>
      </c>
      <c r="X222" s="468">
        <v>275266.76000000007</v>
      </c>
      <c r="Y222" s="452">
        <v>100</v>
      </c>
      <c r="Z222" s="453">
        <v>100</v>
      </c>
    </row>
    <row r="223" spans="2:26" s="194" customFormat="1" ht="90" x14ac:dyDescent="0.2">
      <c r="B223" s="450">
        <v>3</v>
      </c>
      <c r="C223" s="451" t="s">
        <v>132</v>
      </c>
      <c r="D223" s="451" t="s">
        <v>229</v>
      </c>
      <c r="E223" s="451" t="s">
        <v>682</v>
      </c>
      <c r="F223" s="451" t="s">
        <v>683</v>
      </c>
      <c r="G223" s="451" t="s">
        <v>368</v>
      </c>
      <c r="H223" s="451" t="s">
        <v>427</v>
      </c>
      <c r="I223" s="450">
        <v>0.9</v>
      </c>
      <c r="J223" s="450">
        <v>0.9</v>
      </c>
      <c r="K223" s="451" t="s">
        <v>136</v>
      </c>
      <c r="L223" s="451" t="s">
        <v>1020</v>
      </c>
      <c r="M223" s="451" t="s">
        <v>964</v>
      </c>
      <c r="N223" s="451" t="s">
        <v>1169</v>
      </c>
      <c r="O223" s="451" t="s">
        <v>1532</v>
      </c>
      <c r="P223" s="451" t="s">
        <v>439</v>
      </c>
      <c r="Q223" s="451" t="s">
        <v>940</v>
      </c>
      <c r="R223" s="451" t="s">
        <v>428</v>
      </c>
      <c r="S223" s="468">
        <v>0</v>
      </c>
      <c r="T223" s="468">
        <v>133621.16000000009</v>
      </c>
      <c r="U223" s="468">
        <v>133621.16000000009</v>
      </c>
      <c r="V223" s="468">
        <v>133621.16000000009</v>
      </c>
      <c r="W223" s="468">
        <v>133621.16000000009</v>
      </c>
      <c r="X223" s="468">
        <v>133621.16000000009</v>
      </c>
      <c r="Y223" s="452">
        <v>100</v>
      </c>
      <c r="Z223" s="453">
        <v>100</v>
      </c>
    </row>
    <row r="224" spans="2:26" s="193" customFormat="1" ht="105" x14ac:dyDescent="0.2">
      <c r="B224" s="450">
        <v>4</v>
      </c>
      <c r="C224" s="451" t="s">
        <v>132</v>
      </c>
      <c r="D224" s="451" t="s">
        <v>229</v>
      </c>
      <c r="E224" s="451" t="s">
        <v>686</v>
      </c>
      <c r="F224" s="451" t="s">
        <v>687</v>
      </c>
      <c r="G224" s="451" t="s">
        <v>368</v>
      </c>
      <c r="H224" s="451" t="s">
        <v>427</v>
      </c>
      <c r="I224" s="450">
        <v>0.6</v>
      </c>
      <c r="J224" s="450">
        <v>0.6</v>
      </c>
      <c r="K224" s="451" t="s">
        <v>136</v>
      </c>
      <c r="L224" s="451" t="s">
        <v>1020</v>
      </c>
      <c r="M224" s="451" t="s">
        <v>964</v>
      </c>
      <c r="N224" s="451" t="s">
        <v>1169</v>
      </c>
      <c r="O224" s="451" t="s">
        <v>1532</v>
      </c>
      <c r="P224" s="451" t="s">
        <v>410</v>
      </c>
      <c r="Q224" s="451" t="s">
        <v>940</v>
      </c>
      <c r="R224" s="451" t="s">
        <v>428</v>
      </c>
      <c r="S224" s="468">
        <v>0</v>
      </c>
      <c r="T224" s="468">
        <v>89080.760000000009</v>
      </c>
      <c r="U224" s="468">
        <v>89080.760000000009</v>
      </c>
      <c r="V224" s="468">
        <v>89080.760000000009</v>
      </c>
      <c r="W224" s="468">
        <v>89080.760000000009</v>
      </c>
      <c r="X224" s="468">
        <v>89080.760000000009</v>
      </c>
      <c r="Y224" s="452">
        <v>100</v>
      </c>
      <c r="Z224" s="453">
        <v>100</v>
      </c>
    </row>
    <row r="225" spans="2:26" s="193" customFormat="1" ht="90" x14ac:dyDescent="0.2">
      <c r="B225" s="450">
        <v>5</v>
      </c>
      <c r="C225" s="451" t="s">
        <v>132</v>
      </c>
      <c r="D225" s="451" t="s">
        <v>229</v>
      </c>
      <c r="E225" s="451" t="s">
        <v>688</v>
      </c>
      <c r="F225" s="451" t="s">
        <v>689</v>
      </c>
      <c r="G225" s="451" t="s">
        <v>368</v>
      </c>
      <c r="H225" s="451" t="s">
        <v>421</v>
      </c>
      <c r="I225" s="450">
        <v>1.68</v>
      </c>
      <c r="J225" s="450">
        <v>1.68</v>
      </c>
      <c r="K225" s="451" t="s">
        <v>136</v>
      </c>
      <c r="L225" s="451" t="s">
        <v>1020</v>
      </c>
      <c r="M225" s="451" t="s">
        <v>964</v>
      </c>
      <c r="N225" s="451" t="s">
        <v>1169</v>
      </c>
      <c r="O225" s="451" t="s">
        <v>1532</v>
      </c>
      <c r="P225" s="451" t="s">
        <v>439</v>
      </c>
      <c r="Q225" s="451" t="s">
        <v>940</v>
      </c>
      <c r="R225" s="451" t="s">
        <v>422</v>
      </c>
      <c r="S225" s="468">
        <v>0</v>
      </c>
      <c r="T225" s="468">
        <v>224961.00000000009</v>
      </c>
      <c r="U225" s="468">
        <v>224961.00000000009</v>
      </c>
      <c r="V225" s="468">
        <v>224961.00000000009</v>
      </c>
      <c r="W225" s="468">
        <v>224961.00000000009</v>
      </c>
      <c r="X225" s="468">
        <v>224961.00000000009</v>
      </c>
      <c r="Y225" s="452">
        <v>100</v>
      </c>
      <c r="Z225" s="453">
        <v>100</v>
      </c>
    </row>
    <row r="226" spans="2:26" s="193" customFormat="1" ht="105" x14ac:dyDescent="0.2">
      <c r="B226" s="450">
        <v>6</v>
      </c>
      <c r="C226" s="451" t="s">
        <v>132</v>
      </c>
      <c r="D226" s="451" t="s">
        <v>229</v>
      </c>
      <c r="E226" s="451" t="s">
        <v>690</v>
      </c>
      <c r="F226" s="451" t="s">
        <v>691</v>
      </c>
      <c r="G226" s="451" t="s">
        <v>368</v>
      </c>
      <c r="H226" s="451" t="s">
        <v>421</v>
      </c>
      <c r="I226" s="450">
        <v>1.1200000000000001</v>
      </c>
      <c r="J226" s="450">
        <v>1.1200000000000001</v>
      </c>
      <c r="K226" s="451" t="s">
        <v>136</v>
      </c>
      <c r="L226" s="451" t="s">
        <v>1020</v>
      </c>
      <c r="M226" s="451" t="s">
        <v>964</v>
      </c>
      <c r="N226" s="451" t="s">
        <v>1169</v>
      </c>
      <c r="O226" s="451" t="s">
        <v>1532</v>
      </c>
      <c r="P226" s="451" t="s">
        <v>410</v>
      </c>
      <c r="Q226" s="451" t="s">
        <v>940</v>
      </c>
      <c r="R226" s="451" t="s">
        <v>422</v>
      </c>
      <c r="S226" s="468">
        <v>0</v>
      </c>
      <c r="T226" s="468">
        <v>149974.00000000009</v>
      </c>
      <c r="U226" s="468">
        <v>149974.00000000009</v>
      </c>
      <c r="V226" s="468">
        <v>149974.00000000009</v>
      </c>
      <c r="W226" s="468">
        <v>149974.00000000009</v>
      </c>
      <c r="X226" s="468">
        <v>149974.00000000009</v>
      </c>
      <c r="Y226" s="452">
        <v>100</v>
      </c>
      <c r="Z226" s="453">
        <v>100</v>
      </c>
    </row>
    <row r="227" spans="2:26" s="193" customFormat="1" ht="90" x14ac:dyDescent="0.2">
      <c r="B227" s="450">
        <v>7</v>
      </c>
      <c r="C227" s="451" t="s">
        <v>132</v>
      </c>
      <c r="D227" s="451" t="s">
        <v>229</v>
      </c>
      <c r="E227" s="451" t="s">
        <v>692</v>
      </c>
      <c r="F227" s="451" t="s">
        <v>693</v>
      </c>
      <c r="G227" s="451" t="s">
        <v>368</v>
      </c>
      <c r="H227" s="451" t="s">
        <v>419</v>
      </c>
      <c r="I227" s="450">
        <v>1.56</v>
      </c>
      <c r="J227" s="450">
        <v>1.56</v>
      </c>
      <c r="K227" s="451" t="s">
        <v>136</v>
      </c>
      <c r="L227" s="451" t="s">
        <v>1020</v>
      </c>
      <c r="M227" s="451" t="s">
        <v>964</v>
      </c>
      <c r="N227" s="451" t="s">
        <v>1169</v>
      </c>
      <c r="O227" s="451" t="s">
        <v>1532</v>
      </c>
      <c r="P227" s="451" t="s">
        <v>439</v>
      </c>
      <c r="Q227" s="451" t="s">
        <v>940</v>
      </c>
      <c r="R227" s="451" t="s">
        <v>420</v>
      </c>
      <c r="S227" s="468">
        <v>0</v>
      </c>
      <c r="T227" s="468">
        <v>566199.17000000027</v>
      </c>
      <c r="U227" s="468">
        <v>566199.17000000027</v>
      </c>
      <c r="V227" s="468">
        <v>566199.17000000027</v>
      </c>
      <c r="W227" s="468">
        <v>566199.17000000027</v>
      </c>
      <c r="X227" s="468">
        <v>566199.17000000027</v>
      </c>
      <c r="Y227" s="452">
        <v>100</v>
      </c>
      <c r="Z227" s="453">
        <v>100</v>
      </c>
    </row>
    <row r="228" spans="2:26" s="194" customFormat="1" ht="105" x14ac:dyDescent="0.2">
      <c r="B228" s="450">
        <v>8</v>
      </c>
      <c r="C228" s="451" t="s">
        <v>132</v>
      </c>
      <c r="D228" s="451" t="s">
        <v>229</v>
      </c>
      <c r="E228" s="451" t="s">
        <v>694</v>
      </c>
      <c r="F228" s="451" t="s">
        <v>695</v>
      </c>
      <c r="G228" s="451" t="s">
        <v>368</v>
      </c>
      <c r="H228" s="451" t="s">
        <v>419</v>
      </c>
      <c r="I228" s="450">
        <v>1.04</v>
      </c>
      <c r="J228" s="450">
        <v>1.04</v>
      </c>
      <c r="K228" s="451" t="s">
        <v>136</v>
      </c>
      <c r="L228" s="451" t="s">
        <v>1020</v>
      </c>
      <c r="M228" s="451" t="s">
        <v>964</v>
      </c>
      <c r="N228" s="451" t="s">
        <v>1169</v>
      </c>
      <c r="O228" s="451" t="s">
        <v>1532</v>
      </c>
      <c r="P228" s="451" t="s">
        <v>410</v>
      </c>
      <c r="Q228" s="451" t="s">
        <v>940</v>
      </c>
      <c r="R228" s="451" t="s">
        <v>420</v>
      </c>
      <c r="S228" s="468">
        <v>0</v>
      </c>
      <c r="T228" s="468">
        <v>377466.11000000004</v>
      </c>
      <c r="U228" s="468">
        <v>377466.11000000004</v>
      </c>
      <c r="V228" s="468">
        <v>377466.11000000004</v>
      </c>
      <c r="W228" s="468">
        <v>377466.11000000004</v>
      </c>
      <c r="X228" s="468">
        <v>377466.11000000004</v>
      </c>
      <c r="Y228" s="452">
        <v>100</v>
      </c>
      <c r="Z228" s="453">
        <v>100</v>
      </c>
    </row>
    <row r="229" spans="2:26" s="194" customFormat="1" ht="90" x14ac:dyDescent="0.2">
      <c r="B229" s="450">
        <v>9</v>
      </c>
      <c r="C229" s="451" t="s">
        <v>132</v>
      </c>
      <c r="D229" s="451" t="s">
        <v>229</v>
      </c>
      <c r="E229" s="451" t="s">
        <v>696</v>
      </c>
      <c r="F229" s="451" t="s">
        <v>697</v>
      </c>
      <c r="G229" s="451" t="s">
        <v>368</v>
      </c>
      <c r="H229" s="451" t="s">
        <v>415</v>
      </c>
      <c r="I229" s="450">
        <v>2.76</v>
      </c>
      <c r="J229" s="450">
        <v>2.76</v>
      </c>
      <c r="K229" s="451" t="s">
        <v>136</v>
      </c>
      <c r="L229" s="451" t="s">
        <v>1000</v>
      </c>
      <c r="M229" s="451" t="s">
        <v>964</v>
      </c>
      <c r="N229" s="451" t="s">
        <v>1169</v>
      </c>
      <c r="O229" s="451" t="s">
        <v>1532</v>
      </c>
      <c r="P229" s="451" t="s">
        <v>439</v>
      </c>
      <c r="Q229" s="451" t="s">
        <v>940</v>
      </c>
      <c r="R229" s="451" t="s">
        <v>416</v>
      </c>
      <c r="S229" s="468">
        <v>0</v>
      </c>
      <c r="T229" s="468">
        <v>580537.00000000023</v>
      </c>
      <c r="U229" s="468">
        <v>580537.00000000023</v>
      </c>
      <c r="V229" s="468">
        <v>580537.00000000023</v>
      </c>
      <c r="W229" s="468">
        <v>580537.00000000023</v>
      </c>
      <c r="X229" s="468">
        <v>580537.00000000023</v>
      </c>
      <c r="Y229" s="452">
        <v>100</v>
      </c>
      <c r="Z229" s="453">
        <v>100</v>
      </c>
    </row>
    <row r="230" spans="2:26" s="193" customFormat="1" ht="105" x14ac:dyDescent="0.2">
      <c r="B230" s="450">
        <v>10</v>
      </c>
      <c r="C230" s="451" t="s">
        <v>132</v>
      </c>
      <c r="D230" s="451" t="s">
        <v>229</v>
      </c>
      <c r="E230" s="451" t="s">
        <v>698</v>
      </c>
      <c r="F230" s="451" t="s">
        <v>699</v>
      </c>
      <c r="G230" s="451" t="s">
        <v>368</v>
      </c>
      <c r="H230" s="451" t="s">
        <v>415</v>
      </c>
      <c r="I230" s="450">
        <v>1.84</v>
      </c>
      <c r="J230" s="450">
        <v>1.84</v>
      </c>
      <c r="K230" s="451" t="s">
        <v>136</v>
      </c>
      <c r="L230" s="451" t="s">
        <v>1000</v>
      </c>
      <c r="M230" s="451" t="s">
        <v>964</v>
      </c>
      <c r="N230" s="451" t="s">
        <v>1169</v>
      </c>
      <c r="O230" s="451" t="s">
        <v>1532</v>
      </c>
      <c r="P230" s="451" t="s">
        <v>410</v>
      </c>
      <c r="Q230" s="451" t="s">
        <v>940</v>
      </c>
      <c r="R230" s="451" t="s">
        <v>416</v>
      </c>
      <c r="S230" s="468">
        <v>0</v>
      </c>
      <c r="T230" s="468">
        <v>387024.67000000004</v>
      </c>
      <c r="U230" s="468">
        <v>387024.67000000004</v>
      </c>
      <c r="V230" s="468">
        <v>387024.67000000004</v>
      </c>
      <c r="W230" s="468">
        <v>387024.67000000004</v>
      </c>
      <c r="X230" s="468">
        <v>387024.67000000004</v>
      </c>
      <c r="Y230" s="452">
        <v>100</v>
      </c>
      <c r="Z230" s="453">
        <v>100</v>
      </c>
    </row>
    <row r="231" spans="2:26" s="194" customFormat="1" ht="90" x14ac:dyDescent="0.2">
      <c r="B231" s="450">
        <v>11</v>
      </c>
      <c r="C231" s="451" t="s">
        <v>132</v>
      </c>
      <c r="D231" s="451" t="s">
        <v>229</v>
      </c>
      <c r="E231" s="451" t="s">
        <v>700</v>
      </c>
      <c r="F231" s="451" t="s">
        <v>701</v>
      </c>
      <c r="G231" s="451" t="s">
        <v>368</v>
      </c>
      <c r="H231" s="451" t="s">
        <v>423</v>
      </c>
      <c r="I231" s="450">
        <v>1.5</v>
      </c>
      <c r="J231" s="450">
        <v>1.5</v>
      </c>
      <c r="K231" s="451" t="s">
        <v>136</v>
      </c>
      <c r="L231" s="451" t="s">
        <v>1000</v>
      </c>
      <c r="M231" s="451" t="s">
        <v>964</v>
      </c>
      <c r="N231" s="451" t="s">
        <v>1169</v>
      </c>
      <c r="O231" s="451" t="s">
        <v>1532</v>
      </c>
      <c r="P231" s="451" t="s">
        <v>439</v>
      </c>
      <c r="Q231" s="451" t="s">
        <v>940</v>
      </c>
      <c r="R231" s="451" t="s">
        <v>424</v>
      </c>
      <c r="S231" s="468">
        <v>0</v>
      </c>
      <c r="T231" s="468">
        <v>324391.58000000007</v>
      </c>
      <c r="U231" s="468">
        <v>324391.58000000007</v>
      </c>
      <c r="V231" s="468">
        <v>324391.58000000007</v>
      </c>
      <c r="W231" s="468">
        <v>324391.58000000007</v>
      </c>
      <c r="X231" s="468">
        <v>324391.58000000007</v>
      </c>
      <c r="Y231" s="452">
        <v>100</v>
      </c>
      <c r="Z231" s="453">
        <v>100</v>
      </c>
    </row>
    <row r="232" spans="2:26" s="194" customFormat="1" ht="105" x14ac:dyDescent="0.2">
      <c r="B232" s="450">
        <v>12</v>
      </c>
      <c r="C232" s="451" t="s">
        <v>132</v>
      </c>
      <c r="D232" s="451" t="s">
        <v>229</v>
      </c>
      <c r="E232" s="451" t="s">
        <v>702</v>
      </c>
      <c r="F232" s="451" t="s">
        <v>703</v>
      </c>
      <c r="G232" s="451" t="s">
        <v>368</v>
      </c>
      <c r="H232" s="451" t="s">
        <v>423</v>
      </c>
      <c r="I232" s="450">
        <v>1</v>
      </c>
      <c r="J232" s="450">
        <v>1</v>
      </c>
      <c r="K232" s="451" t="s">
        <v>136</v>
      </c>
      <c r="L232" s="451" t="s">
        <v>1000</v>
      </c>
      <c r="M232" s="451" t="s">
        <v>964</v>
      </c>
      <c r="N232" s="451" t="s">
        <v>1169</v>
      </c>
      <c r="O232" s="451" t="s">
        <v>1532</v>
      </c>
      <c r="P232" s="451" t="s">
        <v>410</v>
      </c>
      <c r="Q232" s="451" t="s">
        <v>940</v>
      </c>
      <c r="R232" s="451" t="s">
        <v>424</v>
      </c>
      <c r="S232" s="468">
        <v>0</v>
      </c>
      <c r="T232" s="468">
        <v>216261.05000000008</v>
      </c>
      <c r="U232" s="468">
        <v>216261.05000000008</v>
      </c>
      <c r="V232" s="468">
        <v>216261.05000000008</v>
      </c>
      <c r="W232" s="468">
        <v>216261.05000000008</v>
      </c>
      <c r="X232" s="468">
        <v>216261.05000000008</v>
      </c>
      <c r="Y232" s="452">
        <v>100</v>
      </c>
      <c r="Z232" s="453">
        <v>100</v>
      </c>
    </row>
    <row r="233" spans="2:26" s="193" customFormat="1" ht="105" x14ac:dyDescent="0.2">
      <c r="B233" s="450">
        <v>13</v>
      </c>
      <c r="C233" s="451" t="s">
        <v>132</v>
      </c>
      <c r="D233" s="451" t="s">
        <v>229</v>
      </c>
      <c r="E233" s="451" t="s">
        <v>704</v>
      </c>
      <c r="F233" s="451" t="s">
        <v>278</v>
      </c>
      <c r="G233" s="451" t="s">
        <v>366</v>
      </c>
      <c r="H233" s="451" t="s">
        <v>436</v>
      </c>
      <c r="I233" s="450">
        <v>12</v>
      </c>
      <c r="J233" s="450">
        <v>12</v>
      </c>
      <c r="K233" s="451" t="s">
        <v>136</v>
      </c>
      <c r="L233" s="451" t="s">
        <v>1022</v>
      </c>
      <c r="M233" s="451" t="s">
        <v>1023</v>
      </c>
      <c r="N233" s="451" t="s">
        <v>1237</v>
      </c>
      <c r="O233" s="451" t="s">
        <v>1009</v>
      </c>
      <c r="P233" s="451" t="s">
        <v>410</v>
      </c>
      <c r="Q233" s="451" t="s">
        <v>940</v>
      </c>
      <c r="R233" s="451" t="s">
        <v>707</v>
      </c>
      <c r="S233" s="468">
        <v>0</v>
      </c>
      <c r="T233" s="468">
        <v>596580.10000000021</v>
      </c>
      <c r="U233" s="468">
        <v>596580.10000000021</v>
      </c>
      <c r="V233" s="468">
        <v>596580.10000000021</v>
      </c>
      <c r="W233" s="468">
        <v>596580.10000000021</v>
      </c>
      <c r="X233" s="468">
        <v>596580.10000000021</v>
      </c>
      <c r="Y233" s="452">
        <v>100</v>
      </c>
      <c r="Z233" s="453">
        <v>100</v>
      </c>
    </row>
    <row r="234" spans="2:26" s="193" customFormat="1" ht="105" x14ac:dyDescent="0.2">
      <c r="B234" s="450">
        <v>14</v>
      </c>
      <c r="C234" s="451" t="s">
        <v>132</v>
      </c>
      <c r="D234" s="451" t="s">
        <v>229</v>
      </c>
      <c r="E234" s="451" t="s">
        <v>708</v>
      </c>
      <c r="F234" s="451" t="s">
        <v>278</v>
      </c>
      <c r="G234" s="451" t="s">
        <v>368</v>
      </c>
      <c r="H234" s="451" t="s">
        <v>709</v>
      </c>
      <c r="I234" s="450">
        <v>4</v>
      </c>
      <c r="J234" s="450">
        <v>4</v>
      </c>
      <c r="K234" s="451" t="s">
        <v>136</v>
      </c>
      <c r="L234" s="451" t="s">
        <v>1022</v>
      </c>
      <c r="M234" s="451" t="s">
        <v>1023</v>
      </c>
      <c r="N234" s="451" t="s">
        <v>1237</v>
      </c>
      <c r="O234" s="451" t="s">
        <v>1009</v>
      </c>
      <c r="P234" s="451" t="s">
        <v>410</v>
      </c>
      <c r="Q234" s="451" t="s">
        <v>940</v>
      </c>
      <c r="R234" s="451" t="s">
        <v>710</v>
      </c>
      <c r="S234" s="468">
        <v>0</v>
      </c>
      <c r="T234" s="468">
        <v>247733.68000000008</v>
      </c>
      <c r="U234" s="468">
        <v>247733.68000000008</v>
      </c>
      <c r="V234" s="468">
        <v>247733.68000000008</v>
      </c>
      <c r="W234" s="468">
        <v>247733.68000000008</v>
      </c>
      <c r="X234" s="468">
        <v>247733.68000000008</v>
      </c>
      <c r="Y234" s="452">
        <v>100</v>
      </c>
      <c r="Z234" s="453">
        <v>100</v>
      </c>
    </row>
    <row r="235" spans="2:26" s="193" customFormat="1" ht="105" x14ac:dyDescent="0.2">
      <c r="B235" s="450">
        <v>15</v>
      </c>
      <c r="C235" s="451" t="s">
        <v>132</v>
      </c>
      <c r="D235" s="451" t="s">
        <v>229</v>
      </c>
      <c r="E235" s="451" t="s">
        <v>711</v>
      </c>
      <c r="F235" s="451" t="s">
        <v>278</v>
      </c>
      <c r="G235" s="451" t="s">
        <v>368</v>
      </c>
      <c r="H235" s="451" t="s">
        <v>417</v>
      </c>
      <c r="I235" s="450">
        <v>7.8</v>
      </c>
      <c r="J235" s="450">
        <v>7.8</v>
      </c>
      <c r="K235" s="451" t="s">
        <v>136</v>
      </c>
      <c r="L235" s="451" t="s">
        <v>1022</v>
      </c>
      <c r="M235" s="451" t="s">
        <v>1023</v>
      </c>
      <c r="N235" s="451" t="s">
        <v>1237</v>
      </c>
      <c r="O235" s="451" t="s">
        <v>1009</v>
      </c>
      <c r="P235" s="451" t="s">
        <v>410</v>
      </c>
      <c r="Q235" s="451" t="s">
        <v>940</v>
      </c>
      <c r="R235" s="451" t="s">
        <v>707</v>
      </c>
      <c r="S235" s="468">
        <v>0</v>
      </c>
      <c r="T235" s="468">
        <v>354392.34000000008</v>
      </c>
      <c r="U235" s="468">
        <v>354392.34000000008</v>
      </c>
      <c r="V235" s="468">
        <v>354392.34000000008</v>
      </c>
      <c r="W235" s="468">
        <v>354392.34000000008</v>
      </c>
      <c r="X235" s="468">
        <v>354392.34000000008</v>
      </c>
      <c r="Y235" s="452">
        <v>100</v>
      </c>
      <c r="Z235" s="453">
        <v>100</v>
      </c>
    </row>
    <row r="236" spans="2:26" s="193" customFormat="1" ht="105" x14ac:dyDescent="0.2">
      <c r="B236" s="450">
        <v>16</v>
      </c>
      <c r="C236" s="451" t="s">
        <v>132</v>
      </c>
      <c r="D236" s="451" t="s">
        <v>229</v>
      </c>
      <c r="E236" s="451" t="s">
        <v>1533</v>
      </c>
      <c r="F236" s="451" t="s">
        <v>1534</v>
      </c>
      <c r="G236" s="451" t="s">
        <v>399</v>
      </c>
      <c r="H236" s="451" t="s">
        <v>363</v>
      </c>
      <c r="I236" s="450">
        <v>30837.45</v>
      </c>
      <c r="J236" s="450">
        <v>30837.45</v>
      </c>
      <c r="K236" s="451" t="s">
        <v>151</v>
      </c>
      <c r="L236" s="451" t="s">
        <v>985</v>
      </c>
      <c r="M236" s="451" t="s">
        <v>1407</v>
      </c>
      <c r="N236" s="451" t="s">
        <v>1535</v>
      </c>
      <c r="O236" s="451" t="s">
        <v>1536</v>
      </c>
      <c r="P236" s="451" t="s">
        <v>410</v>
      </c>
      <c r="Q236" s="451" t="s">
        <v>940</v>
      </c>
      <c r="R236" s="451" t="s">
        <v>937</v>
      </c>
      <c r="S236" s="468">
        <v>0</v>
      </c>
      <c r="T236" s="468">
        <v>434833.2300000001</v>
      </c>
      <c r="U236" s="468">
        <v>434833.2300000001</v>
      </c>
      <c r="V236" s="468">
        <v>434833.2300000001</v>
      </c>
      <c r="W236" s="468">
        <v>434833.2300000001</v>
      </c>
      <c r="X236" s="468">
        <v>434833.2300000001</v>
      </c>
      <c r="Y236" s="452">
        <v>100</v>
      </c>
      <c r="Z236" s="453">
        <v>100</v>
      </c>
    </row>
    <row r="237" spans="2:26" s="193" customFormat="1" ht="105" x14ac:dyDescent="0.2">
      <c r="B237" s="450">
        <v>17</v>
      </c>
      <c r="C237" s="451" t="s">
        <v>132</v>
      </c>
      <c r="D237" s="451" t="s">
        <v>229</v>
      </c>
      <c r="E237" s="451" t="s">
        <v>1537</v>
      </c>
      <c r="F237" s="451" t="s">
        <v>1538</v>
      </c>
      <c r="G237" s="451" t="s">
        <v>401</v>
      </c>
      <c r="H237" s="451" t="s">
        <v>402</v>
      </c>
      <c r="I237" s="450">
        <v>7.72</v>
      </c>
      <c r="J237" s="450">
        <v>7.72</v>
      </c>
      <c r="K237" s="451" t="s">
        <v>136</v>
      </c>
      <c r="L237" s="451" t="s">
        <v>1196</v>
      </c>
      <c r="M237" s="451" t="s">
        <v>986</v>
      </c>
      <c r="N237" s="451" t="s">
        <v>1242</v>
      </c>
      <c r="O237" s="451" t="s">
        <v>1539</v>
      </c>
      <c r="P237" s="451" t="s">
        <v>410</v>
      </c>
      <c r="Q237" s="451" t="s">
        <v>940</v>
      </c>
      <c r="R237" s="451" t="s">
        <v>1038</v>
      </c>
      <c r="S237" s="468">
        <v>0</v>
      </c>
      <c r="T237" s="468">
        <v>1854051.5699999998</v>
      </c>
      <c r="U237" s="468">
        <v>1854051.5699999998</v>
      </c>
      <c r="V237" s="468">
        <v>1854051.5699999998</v>
      </c>
      <c r="W237" s="468">
        <v>1854051.5699999998</v>
      </c>
      <c r="X237" s="468">
        <v>1854051.5699999998</v>
      </c>
      <c r="Y237" s="452">
        <v>100</v>
      </c>
      <c r="Z237" s="453">
        <v>100</v>
      </c>
    </row>
    <row r="238" spans="2:26" s="193" customFormat="1" ht="105" x14ac:dyDescent="0.2">
      <c r="B238" s="450">
        <v>18</v>
      </c>
      <c r="C238" s="451" t="s">
        <v>132</v>
      </c>
      <c r="D238" s="451" t="s">
        <v>229</v>
      </c>
      <c r="E238" s="451" t="s">
        <v>1540</v>
      </c>
      <c r="F238" s="451" t="s">
        <v>278</v>
      </c>
      <c r="G238" s="451" t="s">
        <v>368</v>
      </c>
      <c r="H238" s="451" t="s">
        <v>1505</v>
      </c>
      <c r="I238" s="450">
        <v>5.3</v>
      </c>
      <c r="J238" s="450">
        <v>5.3</v>
      </c>
      <c r="K238" s="451" t="s">
        <v>136</v>
      </c>
      <c r="L238" s="451" t="s">
        <v>1496</v>
      </c>
      <c r="M238" s="451" t="s">
        <v>1439</v>
      </c>
      <c r="N238" s="451" t="s">
        <v>982</v>
      </c>
      <c r="O238" s="451" t="s">
        <v>1497</v>
      </c>
      <c r="P238" s="451" t="s">
        <v>410</v>
      </c>
      <c r="Q238" s="451" t="s">
        <v>940</v>
      </c>
      <c r="R238" s="451" t="s">
        <v>1541</v>
      </c>
      <c r="S238" s="468">
        <v>0</v>
      </c>
      <c r="T238" s="468">
        <v>582686.91000000027</v>
      </c>
      <c r="U238" s="468">
        <v>582686.91000000027</v>
      </c>
      <c r="V238" s="468">
        <v>582686.91000000027</v>
      </c>
      <c r="W238" s="468">
        <v>582686.91000000027</v>
      </c>
      <c r="X238" s="468">
        <v>582686.91000000027</v>
      </c>
      <c r="Y238" s="452">
        <v>100</v>
      </c>
      <c r="Z238" s="453">
        <v>100</v>
      </c>
    </row>
    <row r="239" spans="2:26" s="193" customFormat="1" ht="105" x14ac:dyDescent="0.2">
      <c r="B239" s="450">
        <v>19</v>
      </c>
      <c r="C239" s="451" t="s">
        <v>132</v>
      </c>
      <c r="D239" s="451" t="s">
        <v>229</v>
      </c>
      <c r="E239" s="451" t="s">
        <v>1542</v>
      </c>
      <c r="F239" s="451" t="s">
        <v>1543</v>
      </c>
      <c r="G239" s="451" t="s">
        <v>403</v>
      </c>
      <c r="H239" s="451" t="s">
        <v>404</v>
      </c>
      <c r="I239" s="450">
        <v>65094.879999999997</v>
      </c>
      <c r="J239" s="450">
        <v>65094.879999999997</v>
      </c>
      <c r="K239" s="451" t="s">
        <v>151</v>
      </c>
      <c r="L239" s="451" t="s">
        <v>982</v>
      </c>
      <c r="M239" s="451" t="s">
        <v>986</v>
      </c>
      <c r="N239" s="451" t="s">
        <v>1242</v>
      </c>
      <c r="O239" s="451" t="s">
        <v>1407</v>
      </c>
      <c r="P239" s="451" t="s">
        <v>410</v>
      </c>
      <c r="Q239" s="451" t="s">
        <v>940</v>
      </c>
      <c r="R239" s="451" t="s">
        <v>1030</v>
      </c>
      <c r="S239" s="468">
        <v>0</v>
      </c>
      <c r="T239" s="468">
        <v>738226.40000000026</v>
      </c>
      <c r="U239" s="468">
        <v>738226.40000000026</v>
      </c>
      <c r="V239" s="468">
        <v>738226.40000000026</v>
      </c>
      <c r="W239" s="468">
        <v>738226.40000000026</v>
      </c>
      <c r="X239" s="468">
        <v>738226.40000000026</v>
      </c>
      <c r="Y239" s="452">
        <v>100</v>
      </c>
      <c r="Z239" s="453">
        <v>100</v>
      </c>
    </row>
    <row r="240" spans="2:26" ht="105" x14ac:dyDescent="0.25">
      <c r="B240" s="450">
        <v>20</v>
      </c>
      <c r="C240" s="451" t="s">
        <v>132</v>
      </c>
      <c r="D240" s="451" t="s">
        <v>229</v>
      </c>
      <c r="E240" s="451" t="s">
        <v>1544</v>
      </c>
      <c r="F240" s="451" t="s">
        <v>1545</v>
      </c>
      <c r="G240" s="451" t="s">
        <v>401</v>
      </c>
      <c r="H240" s="451" t="s">
        <v>402</v>
      </c>
      <c r="I240" s="450">
        <v>1.5</v>
      </c>
      <c r="J240" s="450">
        <v>1.5</v>
      </c>
      <c r="K240" s="451" t="s">
        <v>136</v>
      </c>
      <c r="L240" s="451" t="s">
        <v>982</v>
      </c>
      <c r="M240" s="451" t="s">
        <v>1407</v>
      </c>
      <c r="N240" s="451" t="s">
        <v>1546</v>
      </c>
      <c r="O240" s="451" t="s">
        <v>1409</v>
      </c>
      <c r="P240" s="451" t="s">
        <v>410</v>
      </c>
      <c r="Q240" s="451" t="s">
        <v>940</v>
      </c>
      <c r="R240" s="451" t="s">
        <v>1164</v>
      </c>
      <c r="S240" s="468">
        <v>0</v>
      </c>
      <c r="T240" s="468">
        <v>257564.50000000009</v>
      </c>
      <c r="U240" s="468">
        <v>257564.50000000009</v>
      </c>
      <c r="V240" s="468">
        <v>257564.50000000009</v>
      </c>
      <c r="W240" s="468">
        <v>257564.50000000009</v>
      </c>
      <c r="X240" s="468">
        <v>257564.50000000009</v>
      </c>
      <c r="Y240" s="452">
        <v>100</v>
      </c>
      <c r="Z240" s="453">
        <v>100</v>
      </c>
    </row>
    <row r="241" spans="2:26" ht="105" x14ac:dyDescent="0.25">
      <c r="B241" s="450">
        <v>21</v>
      </c>
      <c r="C241" s="451" t="s">
        <v>132</v>
      </c>
      <c r="D241" s="451" t="s">
        <v>229</v>
      </c>
      <c r="E241" s="451" t="s">
        <v>1547</v>
      </c>
      <c r="F241" s="451" t="s">
        <v>1534</v>
      </c>
      <c r="G241" s="451" t="s">
        <v>399</v>
      </c>
      <c r="H241" s="451" t="s">
        <v>363</v>
      </c>
      <c r="I241" s="450">
        <v>5912</v>
      </c>
      <c r="J241" s="450">
        <v>5912</v>
      </c>
      <c r="K241" s="451" t="s">
        <v>151</v>
      </c>
      <c r="L241" s="451" t="s">
        <v>1428</v>
      </c>
      <c r="M241" s="451" t="s">
        <v>986</v>
      </c>
      <c r="N241" s="451" t="s">
        <v>982</v>
      </c>
      <c r="O241" s="451" t="s">
        <v>1497</v>
      </c>
      <c r="P241" s="451" t="s">
        <v>410</v>
      </c>
      <c r="Q241" s="451" t="s">
        <v>940</v>
      </c>
      <c r="R241" s="451" t="s">
        <v>937</v>
      </c>
      <c r="S241" s="468">
        <v>0</v>
      </c>
      <c r="T241" s="468">
        <v>196789.38000000009</v>
      </c>
      <c r="U241" s="468">
        <v>196789.38000000009</v>
      </c>
      <c r="V241" s="468">
        <v>196789.38000000009</v>
      </c>
      <c r="W241" s="468">
        <v>196789.38000000009</v>
      </c>
      <c r="X241" s="468">
        <v>196789.38000000009</v>
      </c>
      <c r="Y241" s="452">
        <v>100</v>
      </c>
      <c r="Z241" s="453">
        <v>100</v>
      </c>
    </row>
    <row r="242" spans="2:26" ht="105" x14ac:dyDescent="0.25">
      <c r="B242" s="450">
        <v>22</v>
      </c>
      <c r="C242" s="451" t="s">
        <v>132</v>
      </c>
      <c r="D242" s="451" t="s">
        <v>229</v>
      </c>
      <c r="E242" s="451" t="s">
        <v>1548</v>
      </c>
      <c r="F242" s="451" t="s">
        <v>278</v>
      </c>
      <c r="G242" s="451" t="s">
        <v>366</v>
      </c>
      <c r="H242" s="451" t="s">
        <v>1549</v>
      </c>
      <c r="I242" s="450">
        <v>1</v>
      </c>
      <c r="J242" s="450">
        <v>1</v>
      </c>
      <c r="K242" s="451" t="s">
        <v>136</v>
      </c>
      <c r="L242" s="451" t="s">
        <v>1428</v>
      </c>
      <c r="M242" s="451" t="s">
        <v>986</v>
      </c>
      <c r="N242" s="451" t="s">
        <v>982</v>
      </c>
      <c r="O242" s="451" t="s">
        <v>1497</v>
      </c>
      <c r="P242" s="451" t="s">
        <v>410</v>
      </c>
      <c r="Q242" s="451" t="s">
        <v>940</v>
      </c>
      <c r="R242" s="451" t="s">
        <v>1550</v>
      </c>
      <c r="S242" s="468">
        <v>0</v>
      </c>
      <c r="T242" s="468">
        <v>268736.20000000007</v>
      </c>
      <c r="U242" s="468">
        <v>268736.20000000007</v>
      </c>
      <c r="V242" s="468">
        <v>268736.20000000007</v>
      </c>
      <c r="W242" s="468">
        <v>268736.20000000007</v>
      </c>
      <c r="X242" s="468">
        <v>268736.20000000007</v>
      </c>
      <c r="Y242" s="452">
        <v>100</v>
      </c>
      <c r="Z242" s="453">
        <v>100</v>
      </c>
    </row>
    <row r="243" spans="2:26" ht="120" x14ac:dyDescent="0.25">
      <c r="B243" s="450">
        <v>23</v>
      </c>
      <c r="C243" s="451" t="s">
        <v>133</v>
      </c>
      <c r="D243" s="451" t="s">
        <v>229</v>
      </c>
      <c r="E243" s="451" t="s">
        <v>1271</v>
      </c>
      <c r="F243" s="451" t="s">
        <v>1272</v>
      </c>
      <c r="G243" s="451" t="s">
        <v>368</v>
      </c>
      <c r="H243" s="451" t="s">
        <v>1273</v>
      </c>
      <c r="I243" s="450">
        <v>2.6</v>
      </c>
      <c r="J243" s="450">
        <v>2.6</v>
      </c>
      <c r="K243" s="451" t="s">
        <v>136</v>
      </c>
      <c r="L243" s="451" t="s">
        <v>1007</v>
      </c>
      <c r="M243" s="451" t="s">
        <v>1269</v>
      </c>
      <c r="N243" s="451" t="s">
        <v>1270</v>
      </c>
      <c r="O243" s="451" t="s">
        <v>1435</v>
      </c>
      <c r="P243" s="451" t="s">
        <v>277</v>
      </c>
      <c r="Q243" s="451" t="s">
        <v>945</v>
      </c>
      <c r="R243" s="451" t="s">
        <v>1274</v>
      </c>
      <c r="S243" s="468">
        <v>0</v>
      </c>
      <c r="T243" s="468">
        <v>290277.76000000007</v>
      </c>
      <c r="U243" s="468">
        <v>290277.76000000007</v>
      </c>
      <c r="V243" s="468">
        <v>290277.76000000007</v>
      </c>
      <c r="W243" s="468">
        <v>290277.76000000007</v>
      </c>
      <c r="X243" s="468">
        <v>290277.76000000007</v>
      </c>
      <c r="Y243" s="452">
        <v>100</v>
      </c>
      <c r="Z243" s="453">
        <v>100</v>
      </c>
    </row>
    <row r="244" spans="2:26" ht="120" x14ac:dyDescent="0.25">
      <c r="B244" s="450">
        <v>24</v>
      </c>
      <c r="C244" s="451" t="s">
        <v>133</v>
      </c>
      <c r="D244" s="451" t="s">
        <v>229</v>
      </c>
      <c r="E244" s="451" t="s">
        <v>1551</v>
      </c>
      <c r="F244" s="451" t="s">
        <v>278</v>
      </c>
      <c r="G244" s="451" t="s">
        <v>366</v>
      </c>
      <c r="H244" s="451" t="s">
        <v>1523</v>
      </c>
      <c r="I244" s="450">
        <v>1.6</v>
      </c>
      <c r="J244" s="450">
        <v>1.6</v>
      </c>
      <c r="K244" s="451" t="s">
        <v>136</v>
      </c>
      <c r="L244" s="451" t="s">
        <v>1438</v>
      </c>
      <c r="M244" s="451" t="s">
        <v>986</v>
      </c>
      <c r="N244" s="451" t="s">
        <v>991</v>
      </c>
      <c r="O244" s="451" t="s">
        <v>1439</v>
      </c>
      <c r="P244" s="451" t="s">
        <v>277</v>
      </c>
      <c r="Q244" s="451" t="s">
        <v>940</v>
      </c>
      <c r="R244" s="451" t="s">
        <v>1552</v>
      </c>
      <c r="S244" s="468">
        <v>0</v>
      </c>
      <c r="T244" s="468">
        <v>225678.37000000008</v>
      </c>
      <c r="U244" s="468">
        <v>225678.37000000008</v>
      </c>
      <c r="V244" s="468">
        <v>225678.37000000008</v>
      </c>
      <c r="W244" s="468">
        <v>225678.37000000008</v>
      </c>
      <c r="X244" s="468">
        <v>225678.37000000008</v>
      </c>
      <c r="Y244" s="452">
        <v>100</v>
      </c>
      <c r="Z244" s="453">
        <v>100</v>
      </c>
    </row>
    <row r="245" spans="2:26" ht="120" x14ac:dyDescent="0.25">
      <c r="B245" s="450">
        <v>25</v>
      </c>
      <c r="C245" s="451" t="s">
        <v>133</v>
      </c>
      <c r="D245" s="451" t="s">
        <v>229</v>
      </c>
      <c r="E245" s="451" t="s">
        <v>1553</v>
      </c>
      <c r="F245" s="451" t="s">
        <v>1554</v>
      </c>
      <c r="G245" s="451" t="s">
        <v>401</v>
      </c>
      <c r="H245" s="451" t="s">
        <v>402</v>
      </c>
      <c r="I245" s="450">
        <v>1.1000000000000001</v>
      </c>
      <c r="J245" s="450">
        <v>1.1000000000000001</v>
      </c>
      <c r="K245" s="451" t="s">
        <v>136</v>
      </c>
      <c r="L245" s="451" t="s">
        <v>1555</v>
      </c>
      <c r="M245" s="451" t="s">
        <v>986</v>
      </c>
      <c r="N245" s="451" t="s">
        <v>1556</v>
      </c>
      <c r="O245" s="451" t="s">
        <v>1406</v>
      </c>
      <c r="P245" s="451" t="s">
        <v>277</v>
      </c>
      <c r="Q245" s="451" t="s">
        <v>940</v>
      </c>
      <c r="R245" s="451" t="s">
        <v>937</v>
      </c>
      <c r="S245" s="468">
        <v>0</v>
      </c>
      <c r="T245" s="468">
        <v>264023.13000000006</v>
      </c>
      <c r="U245" s="468">
        <v>264023.13000000006</v>
      </c>
      <c r="V245" s="468">
        <v>264023.13000000006</v>
      </c>
      <c r="W245" s="468">
        <v>264023.13000000006</v>
      </c>
      <c r="X245" s="468">
        <v>264023.13000000006</v>
      </c>
      <c r="Y245" s="452">
        <v>100</v>
      </c>
      <c r="Z245" s="453">
        <v>100</v>
      </c>
    </row>
    <row r="246" spans="2:26" s="191" customFormat="1" ht="15.75" customHeight="1" x14ac:dyDescent="0.25">
      <c r="B246" s="416" t="s">
        <v>400</v>
      </c>
      <c r="C246" s="417"/>
      <c r="D246" s="417"/>
      <c r="E246" s="417"/>
      <c r="F246" s="417"/>
      <c r="G246" s="307">
        <v>25</v>
      </c>
      <c r="H246" s="416"/>
      <c r="I246" s="417"/>
      <c r="J246" s="417"/>
      <c r="K246" s="418"/>
      <c r="L246" s="417"/>
      <c r="M246" s="417"/>
      <c r="N246" s="417"/>
      <c r="O246" s="417"/>
      <c r="P246" s="417"/>
      <c r="Q246" s="417"/>
      <c r="R246" s="417"/>
      <c r="S246" s="311"/>
      <c r="T246" s="311"/>
      <c r="U246" s="311"/>
      <c r="V246" s="311"/>
      <c r="W246" s="311"/>
      <c r="X246" s="311"/>
      <c r="Y246" s="321"/>
      <c r="Z246" s="321"/>
    </row>
    <row r="247" spans="2:26" s="191" customFormat="1" ht="15.75" customHeight="1" x14ac:dyDescent="0.25">
      <c r="B247" s="464" t="s">
        <v>1275</v>
      </c>
      <c r="C247" s="465"/>
      <c r="D247" s="465"/>
      <c r="E247" s="465"/>
      <c r="F247" s="465"/>
      <c r="G247" s="465"/>
      <c r="H247" s="465"/>
      <c r="I247" s="465"/>
      <c r="J247" s="465"/>
      <c r="K247" s="465"/>
      <c r="L247" s="465"/>
      <c r="M247" s="465"/>
      <c r="N247" s="465"/>
      <c r="O247" s="465"/>
      <c r="P247" s="465"/>
      <c r="Q247" s="465"/>
      <c r="R247" s="465"/>
      <c r="S247" s="465"/>
      <c r="T247" s="465"/>
      <c r="U247" s="465"/>
      <c r="V247" s="465"/>
      <c r="W247" s="465"/>
      <c r="X247" s="465"/>
      <c r="Y247" s="465"/>
      <c r="Z247" s="466"/>
    </row>
    <row r="248" spans="2:26" s="191" customFormat="1" ht="45" x14ac:dyDescent="0.25">
      <c r="B248" s="450">
        <v>1</v>
      </c>
      <c r="C248" s="451" t="s">
        <v>133</v>
      </c>
      <c r="D248" s="451" t="s">
        <v>1276</v>
      </c>
      <c r="E248" s="451" t="s">
        <v>1277</v>
      </c>
      <c r="F248" s="451" t="s">
        <v>1278</v>
      </c>
      <c r="G248" s="451" t="s">
        <v>399</v>
      </c>
      <c r="H248" s="451" t="s">
        <v>363</v>
      </c>
      <c r="I248" s="450">
        <v>1</v>
      </c>
      <c r="J248" s="450">
        <v>1</v>
      </c>
      <c r="K248" s="451" t="s">
        <v>1279</v>
      </c>
      <c r="L248" s="451" t="s">
        <v>1280</v>
      </c>
      <c r="M248" s="451" t="s">
        <v>1281</v>
      </c>
      <c r="N248" s="451" t="s">
        <v>1557</v>
      </c>
      <c r="O248" s="451" t="s">
        <v>1558</v>
      </c>
      <c r="P248" s="451" t="s">
        <v>405</v>
      </c>
      <c r="Q248" s="451" t="s">
        <v>940</v>
      </c>
      <c r="R248" s="451" t="s">
        <v>937</v>
      </c>
      <c r="S248" s="468">
        <v>0</v>
      </c>
      <c r="T248" s="468">
        <v>579824.20000000007</v>
      </c>
      <c r="U248" s="468">
        <v>579824.20000000007</v>
      </c>
      <c r="V248" s="468">
        <v>579824.20000000007</v>
      </c>
      <c r="W248" s="468">
        <v>579824.20000000007</v>
      </c>
      <c r="X248" s="468">
        <v>579824.20000000007</v>
      </c>
      <c r="Y248" s="452">
        <v>100</v>
      </c>
      <c r="Z248" s="453">
        <v>100</v>
      </c>
    </row>
    <row r="249" spans="2:26" s="191" customFormat="1" ht="15.75" customHeight="1" x14ac:dyDescent="0.25">
      <c r="B249" s="416" t="s">
        <v>400</v>
      </c>
      <c r="C249" s="417"/>
      <c r="D249" s="417"/>
      <c r="E249" s="417"/>
      <c r="F249" s="417"/>
      <c r="G249" s="307">
        <v>1</v>
      </c>
      <c r="H249" s="416"/>
      <c r="I249" s="417"/>
      <c r="J249" s="417"/>
      <c r="K249" s="418"/>
      <c r="L249" s="417"/>
      <c r="M249" s="417"/>
      <c r="N249" s="417"/>
      <c r="O249" s="417"/>
      <c r="P249" s="417"/>
      <c r="Q249" s="417"/>
      <c r="R249" s="417"/>
      <c r="S249" s="311"/>
      <c r="T249" s="311"/>
      <c r="U249" s="311"/>
      <c r="V249" s="311"/>
      <c r="W249" s="311"/>
      <c r="X249" s="311"/>
      <c r="Y249" s="321"/>
      <c r="Z249" s="321"/>
    </row>
    <row r="250" spans="2:26" s="191" customFormat="1" ht="15.75" customHeight="1" x14ac:dyDescent="0.25">
      <c r="B250" s="464" t="s">
        <v>1606</v>
      </c>
      <c r="C250" s="465"/>
      <c r="D250" s="465"/>
      <c r="E250" s="465"/>
      <c r="F250" s="465"/>
      <c r="G250" s="465"/>
      <c r="H250" s="465"/>
      <c r="I250" s="465"/>
      <c r="J250" s="465"/>
      <c r="K250" s="465"/>
      <c r="L250" s="465"/>
      <c r="M250" s="465"/>
      <c r="N250" s="465"/>
      <c r="O250" s="465"/>
      <c r="P250" s="465"/>
      <c r="Q250" s="465"/>
      <c r="R250" s="465"/>
      <c r="S250" s="465"/>
      <c r="T250" s="465"/>
      <c r="U250" s="465"/>
      <c r="V250" s="465"/>
      <c r="W250" s="465"/>
      <c r="X250" s="465"/>
      <c r="Y250" s="465"/>
      <c r="Z250" s="466"/>
    </row>
    <row r="251" spans="2:26" ht="105" x14ac:dyDescent="0.25">
      <c r="B251" s="450">
        <v>1</v>
      </c>
      <c r="C251" s="451" t="s">
        <v>132</v>
      </c>
      <c r="D251" s="451" t="s">
        <v>1559</v>
      </c>
      <c r="E251" s="451" t="s">
        <v>1560</v>
      </c>
      <c r="F251" s="451" t="s">
        <v>1561</v>
      </c>
      <c r="G251" s="451" t="s">
        <v>368</v>
      </c>
      <c r="H251" s="451" t="s">
        <v>1469</v>
      </c>
      <c r="I251" s="450">
        <v>495.59</v>
      </c>
      <c r="J251" s="450">
        <v>495.59</v>
      </c>
      <c r="K251" s="451" t="s">
        <v>151</v>
      </c>
      <c r="L251" s="451" t="s">
        <v>985</v>
      </c>
      <c r="M251" s="451" t="s">
        <v>1562</v>
      </c>
      <c r="N251" s="451" t="s">
        <v>1563</v>
      </c>
      <c r="O251" s="451" t="s">
        <v>1564</v>
      </c>
      <c r="P251" s="451" t="s">
        <v>410</v>
      </c>
      <c r="Q251" s="451" t="s">
        <v>940</v>
      </c>
      <c r="R251" s="451" t="s">
        <v>1525</v>
      </c>
      <c r="S251" s="468">
        <v>0</v>
      </c>
      <c r="T251" s="468">
        <v>195822.87000000008</v>
      </c>
      <c r="U251" s="468">
        <v>195822.87000000008</v>
      </c>
      <c r="V251" s="468">
        <v>195822.87000000008</v>
      </c>
      <c r="W251" s="468">
        <v>195822.87000000008</v>
      </c>
      <c r="X251" s="468">
        <v>195822.87000000008</v>
      </c>
      <c r="Y251" s="452">
        <v>100</v>
      </c>
      <c r="Z251" s="453">
        <v>100</v>
      </c>
    </row>
    <row r="252" spans="2:26" s="191" customFormat="1" ht="105" x14ac:dyDescent="0.25">
      <c r="B252" s="450">
        <v>2</v>
      </c>
      <c r="C252" s="451" t="s">
        <v>132</v>
      </c>
      <c r="D252" s="451" t="s">
        <v>1559</v>
      </c>
      <c r="E252" s="451" t="s">
        <v>1565</v>
      </c>
      <c r="F252" s="451" t="s">
        <v>1561</v>
      </c>
      <c r="G252" s="451" t="s">
        <v>368</v>
      </c>
      <c r="H252" s="451" t="s">
        <v>425</v>
      </c>
      <c r="I252" s="450">
        <v>281</v>
      </c>
      <c r="J252" s="450">
        <v>281</v>
      </c>
      <c r="K252" s="451" t="s">
        <v>151</v>
      </c>
      <c r="L252" s="451" t="s">
        <v>985</v>
      </c>
      <c r="M252" s="451" t="s">
        <v>1562</v>
      </c>
      <c r="N252" s="451" t="s">
        <v>1563</v>
      </c>
      <c r="O252" s="451" t="s">
        <v>1564</v>
      </c>
      <c r="P252" s="451" t="s">
        <v>410</v>
      </c>
      <c r="Q252" s="451" t="s">
        <v>940</v>
      </c>
      <c r="R252" s="451" t="s">
        <v>1521</v>
      </c>
      <c r="S252" s="468">
        <v>0</v>
      </c>
      <c r="T252" s="468">
        <v>113121.15</v>
      </c>
      <c r="U252" s="468">
        <v>113121.15</v>
      </c>
      <c r="V252" s="468">
        <v>113121.15</v>
      </c>
      <c r="W252" s="468">
        <v>113121.15</v>
      </c>
      <c r="X252" s="468">
        <v>113121.15</v>
      </c>
      <c r="Y252" s="452">
        <v>100</v>
      </c>
      <c r="Z252" s="453">
        <v>100</v>
      </c>
    </row>
    <row r="253" spans="2:26" s="191" customFormat="1" ht="105" x14ac:dyDescent="0.25">
      <c r="B253" s="450">
        <v>3</v>
      </c>
      <c r="C253" s="451" t="s">
        <v>132</v>
      </c>
      <c r="D253" s="451" t="s">
        <v>1559</v>
      </c>
      <c r="E253" s="451" t="s">
        <v>1566</v>
      </c>
      <c r="F253" s="451" t="s">
        <v>1561</v>
      </c>
      <c r="G253" s="451" t="s">
        <v>368</v>
      </c>
      <c r="H253" s="451" t="s">
        <v>1567</v>
      </c>
      <c r="I253" s="450">
        <v>803</v>
      </c>
      <c r="J253" s="450">
        <v>803</v>
      </c>
      <c r="K253" s="451" t="s">
        <v>151</v>
      </c>
      <c r="L253" s="451" t="s">
        <v>985</v>
      </c>
      <c r="M253" s="451" t="s">
        <v>1562</v>
      </c>
      <c r="N253" s="451" t="s">
        <v>1563</v>
      </c>
      <c r="O253" s="451" t="s">
        <v>1564</v>
      </c>
      <c r="P253" s="451" t="s">
        <v>410</v>
      </c>
      <c r="Q253" s="451" t="s">
        <v>940</v>
      </c>
      <c r="R253" s="451" t="s">
        <v>1463</v>
      </c>
      <c r="S253" s="468">
        <v>0</v>
      </c>
      <c r="T253" s="468">
        <v>328262.87000000005</v>
      </c>
      <c r="U253" s="468">
        <v>328262.87000000005</v>
      </c>
      <c r="V253" s="468">
        <v>328262.87000000005</v>
      </c>
      <c r="W253" s="468">
        <v>328262.87000000005</v>
      </c>
      <c r="X253" s="468">
        <v>328262.87000000005</v>
      </c>
      <c r="Y253" s="452">
        <v>100</v>
      </c>
      <c r="Z253" s="453">
        <v>100</v>
      </c>
    </row>
    <row r="254" spans="2:26" ht="105" x14ac:dyDescent="0.25">
      <c r="B254" s="450">
        <v>4</v>
      </c>
      <c r="C254" s="451" t="s">
        <v>132</v>
      </c>
      <c r="D254" s="451" t="s">
        <v>1559</v>
      </c>
      <c r="E254" s="451" t="s">
        <v>1568</v>
      </c>
      <c r="F254" s="451" t="s">
        <v>1561</v>
      </c>
      <c r="G254" s="451" t="s">
        <v>368</v>
      </c>
      <c r="H254" s="451" t="s">
        <v>1569</v>
      </c>
      <c r="I254" s="450">
        <v>109</v>
      </c>
      <c r="J254" s="450">
        <v>109</v>
      </c>
      <c r="K254" s="451" t="s">
        <v>151</v>
      </c>
      <c r="L254" s="451" t="s">
        <v>985</v>
      </c>
      <c r="M254" s="451" t="s">
        <v>1562</v>
      </c>
      <c r="N254" s="451" t="s">
        <v>1563</v>
      </c>
      <c r="O254" s="451" t="s">
        <v>1564</v>
      </c>
      <c r="P254" s="451" t="s">
        <v>410</v>
      </c>
      <c r="Q254" s="451" t="s">
        <v>940</v>
      </c>
      <c r="R254" s="451" t="s">
        <v>1461</v>
      </c>
      <c r="S254" s="468">
        <v>0</v>
      </c>
      <c r="T254" s="468">
        <v>44544.81</v>
      </c>
      <c r="U254" s="468">
        <v>44544.81</v>
      </c>
      <c r="V254" s="468">
        <v>44544.81</v>
      </c>
      <c r="W254" s="468">
        <v>44544.81</v>
      </c>
      <c r="X254" s="468">
        <v>44544.81</v>
      </c>
      <c r="Y254" s="452">
        <v>100</v>
      </c>
      <c r="Z254" s="453">
        <v>100</v>
      </c>
    </row>
    <row r="255" spans="2:26" s="191" customFormat="1" ht="105" x14ac:dyDescent="0.25">
      <c r="B255" s="450">
        <v>5</v>
      </c>
      <c r="C255" s="451" t="s">
        <v>132</v>
      </c>
      <c r="D255" s="451" t="s">
        <v>1559</v>
      </c>
      <c r="E255" s="451" t="s">
        <v>1570</v>
      </c>
      <c r="F255" s="451" t="s">
        <v>1561</v>
      </c>
      <c r="G255" s="451" t="s">
        <v>368</v>
      </c>
      <c r="H255" s="451" t="s">
        <v>1571</v>
      </c>
      <c r="I255" s="450">
        <v>114</v>
      </c>
      <c r="J255" s="450">
        <v>114</v>
      </c>
      <c r="K255" s="451" t="s">
        <v>151</v>
      </c>
      <c r="L255" s="451" t="s">
        <v>985</v>
      </c>
      <c r="M255" s="451" t="s">
        <v>1562</v>
      </c>
      <c r="N255" s="451" t="s">
        <v>1563</v>
      </c>
      <c r="O255" s="451" t="s">
        <v>1564</v>
      </c>
      <c r="P255" s="451" t="s">
        <v>410</v>
      </c>
      <c r="Q255" s="451" t="s">
        <v>940</v>
      </c>
      <c r="R255" s="451" t="s">
        <v>1461</v>
      </c>
      <c r="S255" s="468">
        <v>0</v>
      </c>
      <c r="T255" s="468">
        <v>46278.710000000006</v>
      </c>
      <c r="U255" s="468">
        <v>46278.710000000006</v>
      </c>
      <c r="V255" s="468">
        <v>46278.710000000006</v>
      </c>
      <c r="W255" s="468">
        <v>46278.710000000006</v>
      </c>
      <c r="X255" s="468">
        <v>46278.710000000006</v>
      </c>
      <c r="Y255" s="452">
        <v>100</v>
      </c>
      <c r="Z255" s="453">
        <v>100</v>
      </c>
    </row>
    <row r="256" spans="2:26" s="191" customFormat="1" ht="105" x14ac:dyDescent="0.25">
      <c r="B256" s="450">
        <v>6</v>
      </c>
      <c r="C256" s="451" t="s">
        <v>132</v>
      </c>
      <c r="D256" s="451" t="s">
        <v>1559</v>
      </c>
      <c r="E256" s="451" t="s">
        <v>1572</v>
      </c>
      <c r="F256" s="451" t="s">
        <v>1561</v>
      </c>
      <c r="G256" s="451" t="s">
        <v>368</v>
      </c>
      <c r="H256" s="451" t="s">
        <v>1573</v>
      </c>
      <c r="I256" s="450">
        <v>97</v>
      </c>
      <c r="J256" s="450">
        <v>97</v>
      </c>
      <c r="K256" s="451" t="s">
        <v>151</v>
      </c>
      <c r="L256" s="451" t="s">
        <v>985</v>
      </c>
      <c r="M256" s="451" t="s">
        <v>1562</v>
      </c>
      <c r="N256" s="451" t="s">
        <v>1563</v>
      </c>
      <c r="O256" s="451" t="s">
        <v>1564</v>
      </c>
      <c r="P256" s="451" t="s">
        <v>410</v>
      </c>
      <c r="Q256" s="451" t="s">
        <v>940</v>
      </c>
      <c r="R256" s="451" t="s">
        <v>1461</v>
      </c>
      <c r="S256" s="468">
        <v>0</v>
      </c>
      <c r="T256" s="468">
        <v>39683.550000000003</v>
      </c>
      <c r="U256" s="468">
        <v>39683.550000000003</v>
      </c>
      <c r="V256" s="468">
        <v>39683.550000000003</v>
      </c>
      <c r="W256" s="468">
        <v>39683.550000000003</v>
      </c>
      <c r="X256" s="468">
        <v>39683.550000000003</v>
      </c>
      <c r="Y256" s="452">
        <v>100</v>
      </c>
      <c r="Z256" s="453">
        <v>100</v>
      </c>
    </row>
    <row r="257" spans="2:26" ht="105" x14ac:dyDescent="0.25">
      <c r="B257" s="450">
        <v>7</v>
      </c>
      <c r="C257" s="451" t="s">
        <v>132</v>
      </c>
      <c r="D257" s="451" t="s">
        <v>1559</v>
      </c>
      <c r="E257" s="451" t="s">
        <v>1574</v>
      </c>
      <c r="F257" s="451" t="s">
        <v>1561</v>
      </c>
      <c r="G257" s="451" t="s">
        <v>368</v>
      </c>
      <c r="H257" s="451" t="s">
        <v>1575</v>
      </c>
      <c r="I257" s="450">
        <v>300.89999999999998</v>
      </c>
      <c r="J257" s="450">
        <v>300.89999999999998</v>
      </c>
      <c r="K257" s="451" t="s">
        <v>151</v>
      </c>
      <c r="L257" s="451" t="s">
        <v>985</v>
      </c>
      <c r="M257" s="451" t="s">
        <v>1562</v>
      </c>
      <c r="N257" s="451" t="s">
        <v>1563</v>
      </c>
      <c r="O257" s="451" t="s">
        <v>1564</v>
      </c>
      <c r="P257" s="451" t="s">
        <v>410</v>
      </c>
      <c r="Q257" s="451" t="s">
        <v>940</v>
      </c>
      <c r="R257" s="451" t="s">
        <v>1576</v>
      </c>
      <c r="S257" s="468">
        <v>0</v>
      </c>
      <c r="T257" s="468">
        <v>119083.34</v>
      </c>
      <c r="U257" s="468">
        <v>119083.34</v>
      </c>
      <c r="V257" s="468">
        <v>119083.34</v>
      </c>
      <c r="W257" s="468">
        <v>119083.34</v>
      </c>
      <c r="X257" s="468">
        <v>119083.34</v>
      </c>
      <c r="Y257" s="452">
        <v>100</v>
      </c>
      <c r="Z257" s="453">
        <v>100</v>
      </c>
    </row>
    <row r="258" spans="2:26" s="191" customFormat="1" ht="105" x14ac:dyDescent="0.25">
      <c r="B258" s="450">
        <v>8</v>
      </c>
      <c r="C258" s="451" t="s">
        <v>132</v>
      </c>
      <c r="D258" s="451" t="s">
        <v>1559</v>
      </c>
      <c r="E258" s="451" t="s">
        <v>1577</v>
      </c>
      <c r="F258" s="451" t="s">
        <v>1561</v>
      </c>
      <c r="G258" s="451" t="s">
        <v>368</v>
      </c>
      <c r="H258" s="451" t="s">
        <v>1578</v>
      </c>
      <c r="I258" s="450">
        <v>325.5</v>
      </c>
      <c r="J258" s="450">
        <v>325.5</v>
      </c>
      <c r="K258" s="451" t="s">
        <v>151</v>
      </c>
      <c r="L258" s="451" t="s">
        <v>985</v>
      </c>
      <c r="M258" s="451" t="s">
        <v>1562</v>
      </c>
      <c r="N258" s="451" t="s">
        <v>1563</v>
      </c>
      <c r="O258" s="451" t="s">
        <v>1564</v>
      </c>
      <c r="P258" s="451" t="s">
        <v>410</v>
      </c>
      <c r="Q258" s="451" t="s">
        <v>940</v>
      </c>
      <c r="R258" s="451" t="s">
        <v>1493</v>
      </c>
      <c r="S258" s="468">
        <v>0</v>
      </c>
      <c r="T258" s="468">
        <v>127006.59</v>
      </c>
      <c r="U258" s="468">
        <v>127006.59</v>
      </c>
      <c r="V258" s="468">
        <v>127006.59</v>
      </c>
      <c r="W258" s="468">
        <v>127006.59</v>
      </c>
      <c r="X258" s="468">
        <v>127006.59</v>
      </c>
      <c r="Y258" s="452">
        <v>100</v>
      </c>
      <c r="Z258" s="453">
        <v>100</v>
      </c>
    </row>
    <row r="259" spans="2:26" s="191" customFormat="1" ht="105" x14ac:dyDescent="0.25">
      <c r="B259" s="450">
        <v>9</v>
      </c>
      <c r="C259" s="451" t="s">
        <v>132</v>
      </c>
      <c r="D259" s="451" t="s">
        <v>1559</v>
      </c>
      <c r="E259" s="451" t="s">
        <v>1579</v>
      </c>
      <c r="F259" s="451" t="s">
        <v>1561</v>
      </c>
      <c r="G259" s="451" t="s">
        <v>368</v>
      </c>
      <c r="H259" s="451" t="s">
        <v>1580</v>
      </c>
      <c r="I259" s="450">
        <v>304</v>
      </c>
      <c r="J259" s="450">
        <v>304</v>
      </c>
      <c r="K259" s="451" t="s">
        <v>151</v>
      </c>
      <c r="L259" s="451" t="s">
        <v>985</v>
      </c>
      <c r="M259" s="451" t="s">
        <v>1562</v>
      </c>
      <c r="N259" s="451" t="s">
        <v>1563</v>
      </c>
      <c r="O259" s="451" t="s">
        <v>1564</v>
      </c>
      <c r="P259" s="451" t="s">
        <v>410</v>
      </c>
      <c r="Q259" s="451" t="s">
        <v>940</v>
      </c>
      <c r="R259" s="451" t="s">
        <v>1455</v>
      </c>
      <c r="S259" s="468">
        <v>0</v>
      </c>
      <c r="T259" s="468">
        <v>117080.01</v>
      </c>
      <c r="U259" s="468">
        <v>117080.01</v>
      </c>
      <c r="V259" s="468">
        <v>117080.01</v>
      </c>
      <c r="W259" s="468">
        <v>117080.01</v>
      </c>
      <c r="X259" s="468">
        <v>117080.01</v>
      </c>
      <c r="Y259" s="452">
        <v>100</v>
      </c>
      <c r="Z259" s="453">
        <v>100</v>
      </c>
    </row>
    <row r="260" spans="2:26" ht="105" x14ac:dyDescent="0.25">
      <c r="B260" s="450">
        <v>10</v>
      </c>
      <c r="C260" s="451" t="s">
        <v>132</v>
      </c>
      <c r="D260" s="451" t="s">
        <v>1559</v>
      </c>
      <c r="E260" s="451" t="s">
        <v>1581</v>
      </c>
      <c r="F260" s="451" t="s">
        <v>1561</v>
      </c>
      <c r="G260" s="451" t="s">
        <v>366</v>
      </c>
      <c r="H260" s="451" t="s">
        <v>1582</v>
      </c>
      <c r="I260" s="450">
        <v>447.75</v>
      </c>
      <c r="J260" s="450">
        <v>447.75</v>
      </c>
      <c r="K260" s="451" t="s">
        <v>151</v>
      </c>
      <c r="L260" s="451" t="s">
        <v>985</v>
      </c>
      <c r="M260" s="451" t="s">
        <v>1562</v>
      </c>
      <c r="N260" s="451" t="s">
        <v>1563</v>
      </c>
      <c r="O260" s="451" t="s">
        <v>1564</v>
      </c>
      <c r="P260" s="451" t="s">
        <v>410</v>
      </c>
      <c r="Q260" s="451" t="s">
        <v>940</v>
      </c>
      <c r="R260" s="451" t="s">
        <v>1507</v>
      </c>
      <c r="S260" s="468">
        <v>0</v>
      </c>
      <c r="T260" s="468">
        <v>168604.39000000007</v>
      </c>
      <c r="U260" s="468">
        <v>168604.39000000007</v>
      </c>
      <c r="V260" s="468">
        <v>168604.39000000007</v>
      </c>
      <c r="W260" s="468">
        <v>168604.39000000007</v>
      </c>
      <c r="X260" s="468">
        <v>168604.39000000007</v>
      </c>
      <c r="Y260" s="452">
        <v>100</v>
      </c>
      <c r="Z260" s="453">
        <v>100</v>
      </c>
    </row>
    <row r="261" spans="2:26" s="191" customFormat="1" ht="105" x14ac:dyDescent="0.25">
      <c r="B261" s="450">
        <v>11</v>
      </c>
      <c r="C261" s="451" t="s">
        <v>132</v>
      </c>
      <c r="D261" s="451" t="s">
        <v>1559</v>
      </c>
      <c r="E261" s="451" t="s">
        <v>1583</v>
      </c>
      <c r="F261" s="451" t="s">
        <v>1561</v>
      </c>
      <c r="G261" s="451" t="s">
        <v>368</v>
      </c>
      <c r="H261" s="451" t="s">
        <v>1584</v>
      </c>
      <c r="I261" s="450">
        <v>114</v>
      </c>
      <c r="J261" s="450">
        <v>114</v>
      </c>
      <c r="K261" s="451" t="s">
        <v>151</v>
      </c>
      <c r="L261" s="451" t="s">
        <v>985</v>
      </c>
      <c r="M261" s="451" t="s">
        <v>1562</v>
      </c>
      <c r="N261" s="451" t="s">
        <v>1563</v>
      </c>
      <c r="O261" s="451" t="s">
        <v>1564</v>
      </c>
      <c r="P261" s="451" t="s">
        <v>410</v>
      </c>
      <c r="Q261" s="451" t="s">
        <v>940</v>
      </c>
      <c r="R261" s="451" t="s">
        <v>1461</v>
      </c>
      <c r="S261" s="468">
        <v>0</v>
      </c>
      <c r="T261" s="468">
        <v>42453.010000000009</v>
      </c>
      <c r="U261" s="468">
        <v>42453.010000000009</v>
      </c>
      <c r="V261" s="468">
        <v>42453.010000000009</v>
      </c>
      <c r="W261" s="468">
        <v>42453.010000000009</v>
      </c>
      <c r="X261" s="468">
        <v>42453.010000000009</v>
      </c>
      <c r="Y261" s="452">
        <v>100</v>
      </c>
      <c r="Z261" s="453">
        <v>100</v>
      </c>
    </row>
    <row r="262" spans="2:26" s="191" customFormat="1" ht="105" x14ac:dyDescent="0.25">
      <c r="B262" s="450">
        <v>12</v>
      </c>
      <c r="C262" s="451" t="s">
        <v>132</v>
      </c>
      <c r="D262" s="451" t="s">
        <v>1559</v>
      </c>
      <c r="E262" s="451" t="s">
        <v>1585</v>
      </c>
      <c r="F262" s="451" t="s">
        <v>1561</v>
      </c>
      <c r="G262" s="451" t="s">
        <v>368</v>
      </c>
      <c r="H262" s="451" t="s">
        <v>1586</v>
      </c>
      <c r="I262" s="450">
        <v>124</v>
      </c>
      <c r="J262" s="450">
        <v>124</v>
      </c>
      <c r="K262" s="451" t="s">
        <v>151</v>
      </c>
      <c r="L262" s="451" t="s">
        <v>985</v>
      </c>
      <c r="M262" s="451" t="s">
        <v>1562</v>
      </c>
      <c r="N262" s="451" t="s">
        <v>1563</v>
      </c>
      <c r="O262" s="451" t="s">
        <v>1564</v>
      </c>
      <c r="P262" s="451" t="s">
        <v>410</v>
      </c>
      <c r="Q262" s="451" t="s">
        <v>940</v>
      </c>
      <c r="R262" s="451" t="s">
        <v>1472</v>
      </c>
      <c r="S262" s="468">
        <v>0</v>
      </c>
      <c r="T262" s="468">
        <v>46116.540000000008</v>
      </c>
      <c r="U262" s="468">
        <v>46116.540000000008</v>
      </c>
      <c r="V262" s="468">
        <v>46116.540000000008</v>
      </c>
      <c r="W262" s="468">
        <v>46116.540000000008</v>
      </c>
      <c r="X262" s="468">
        <v>46116.540000000008</v>
      </c>
      <c r="Y262" s="452">
        <v>100</v>
      </c>
      <c r="Z262" s="453">
        <v>100</v>
      </c>
    </row>
    <row r="263" spans="2:26" ht="105" x14ac:dyDescent="0.25">
      <c r="B263" s="450">
        <v>13</v>
      </c>
      <c r="C263" s="451" t="s">
        <v>132</v>
      </c>
      <c r="D263" s="451" t="s">
        <v>1559</v>
      </c>
      <c r="E263" s="451" t="s">
        <v>1587</v>
      </c>
      <c r="F263" s="451" t="s">
        <v>1561</v>
      </c>
      <c r="G263" s="451" t="s">
        <v>399</v>
      </c>
      <c r="H263" s="451" t="s">
        <v>363</v>
      </c>
      <c r="I263" s="450">
        <v>124</v>
      </c>
      <c r="J263" s="450">
        <v>124</v>
      </c>
      <c r="K263" s="451" t="s">
        <v>151</v>
      </c>
      <c r="L263" s="451" t="s">
        <v>985</v>
      </c>
      <c r="M263" s="451" t="s">
        <v>1562</v>
      </c>
      <c r="N263" s="451" t="s">
        <v>1563</v>
      </c>
      <c r="O263" s="451" t="s">
        <v>1564</v>
      </c>
      <c r="P263" s="451" t="s">
        <v>410</v>
      </c>
      <c r="Q263" s="451" t="s">
        <v>940</v>
      </c>
      <c r="R263" s="451" t="s">
        <v>1458</v>
      </c>
      <c r="S263" s="468">
        <v>0</v>
      </c>
      <c r="T263" s="468">
        <v>45656.250000000007</v>
      </c>
      <c r="U263" s="468">
        <v>45656.250000000007</v>
      </c>
      <c r="V263" s="468">
        <v>45656.250000000007</v>
      </c>
      <c r="W263" s="468">
        <v>45656.250000000007</v>
      </c>
      <c r="X263" s="468">
        <v>45656.250000000007</v>
      </c>
      <c r="Y263" s="452">
        <v>100</v>
      </c>
      <c r="Z263" s="453">
        <v>100</v>
      </c>
    </row>
    <row r="264" spans="2:26" ht="105" x14ac:dyDescent="0.25">
      <c r="B264" s="450">
        <v>14</v>
      </c>
      <c r="C264" s="451" t="s">
        <v>132</v>
      </c>
      <c r="D264" s="451" t="s">
        <v>1559</v>
      </c>
      <c r="E264" s="451" t="s">
        <v>1588</v>
      </c>
      <c r="F264" s="451" t="s">
        <v>1561</v>
      </c>
      <c r="G264" s="451" t="s">
        <v>366</v>
      </c>
      <c r="H264" s="451" t="s">
        <v>1589</v>
      </c>
      <c r="I264" s="450">
        <v>70</v>
      </c>
      <c r="J264" s="450">
        <v>70</v>
      </c>
      <c r="K264" s="451" t="s">
        <v>151</v>
      </c>
      <c r="L264" s="451" t="s">
        <v>985</v>
      </c>
      <c r="M264" s="451" t="s">
        <v>1562</v>
      </c>
      <c r="N264" s="451" t="s">
        <v>1563</v>
      </c>
      <c r="O264" s="451" t="s">
        <v>1564</v>
      </c>
      <c r="P264" s="451" t="s">
        <v>410</v>
      </c>
      <c r="Q264" s="451" t="s">
        <v>940</v>
      </c>
      <c r="R264" s="451" t="s">
        <v>1590</v>
      </c>
      <c r="S264" s="468">
        <v>0</v>
      </c>
      <c r="T264" s="468">
        <v>25883.309999999998</v>
      </c>
      <c r="U264" s="468">
        <v>25883.309999999998</v>
      </c>
      <c r="V264" s="468">
        <v>25883.309999999998</v>
      </c>
      <c r="W264" s="468">
        <v>25883.309999999998</v>
      </c>
      <c r="X264" s="468">
        <v>25883.309999999998</v>
      </c>
      <c r="Y264" s="452">
        <v>100</v>
      </c>
      <c r="Z264" s="453">
        <v>100</v>
      </c>
    </row>
    <row r="265" spans="2:26" s="191" customFormat="1" ht="105" x14ac:dyDescent="0.25">
      <c r="B265" s="450">
        <v>15</v>
      </c>
      <c r="C265" s="451" t="s">
        <v>132</v>
      </c>
      <c r="D265" s="451" t="s">
        <v>1559</v>
      </c>
      <c r="E265" s="451" t="s">
        <v>1591</v>
      </c>
      <c r="F265" s="451" t="s">
        <v>1561</v>
      </c>
      <c r="G265" s="451" t="s">
        <v>368</v>
      </c>
      <c r="H265" s="451" t="s">
        <v>370</v>
      </c>
      <c r="I265" s="450">
        <v>420</v>
      </c>
      <c r="J265" s="450">
        <v>420</v>
      </c>
      <c r="K265" s="451" t="s">
        <v>151</v>
      </c>
      <c r="L265" s="451" t="s">
        <v>985</v>
      </c>
      <c r="M265" s="451" t="s">
        <v>1562</v>
      </c>
      <c r="N265" s="451" t="s">
        <v>1563</v>
      </c>
      <c r="O265" s="451" t="s">
        <v>1564</v>
      </c>
      <c r="P265" s="451" t="s">
        <v>410</v>
      </c>
      <c r="Q265" s="451" t="s">
        <v>940</v>
      </c>
      <c r="R265" s="451" t="s">
        <v>1525</v>
      </c>
      <c r="S265" s="468">
        <v>0</v>
      </c>
      <c r="T265" s="468">
        <v>158983.10000000009</v>
      </c>
      <c r="U265" s="468">
        <v>158983.10000000009</v>
      </c>
      <c r="V265" s="468">
        <v>158983.10000000009</v>
      </c>
      <c r="W265" s="468">
        <v>158983.10000000009</v>
      </c>
      <c r="X265" s="468">
        <v>158983.10000000009</v>
      </c>
      <c r="Y265" s="452">
        <v>100</v>
      </c>
      <c r="Z265" s="453">
        <v>100</v>
      </c>
    </row>
    <row r="266" spans="2:26" s="191" customFormat="1" ht="105" x14ac:dyDescent="0.25">
      <c r="B266" s="450">
        <v>16</v>
      </c>
      <c r="C266" s="451" t="s">
        <v>132</v>
      </c>
      <c r="D266" s="451" t="s">
        <v>1559</v>
      </c>
      <c r="E266" s="451" t="s">
        <v>1592</v>
      </c>
      <c r="F266" s="451" t="s">
        <v>1593</v>
      </c>
      <c r="G266" s="451" t="s">
        <v>399</v>
      </c>
      <c r="H266" s="451" t="s">
        <v>363</v>
      </c>
      <c r="I266" s="450">
        <v>4</v>
      </c>
      <c r="J266" s="450">
        <v>4</v>
      </c>
      <c r="K266" s="451" t="s">
        <v>1594</v>
      </c>
      <c r="L266" s="451" t="s">
        <v>1595</v>
      </c>
      <c r="M266" s="451" t="s">
        <v>986</v>
      </c>
      <c r="N266" s="451" t="s">
        <v>1546</v>
      </c>
      <c r="O266" s="451" t="s">
        <v>1546</v>
      </c>
      <c r="P266" s="451" t="s">
        <v>410</v>
      </c>
      <c r="Q266" s="451" t="s">
        <v>940</v>
      </c>
      <c r="R266" s="451" t="s">
        <v>1472</v>
      </c>
      <c r="S266" s="468">
        <v>0</v>
      </c>
      <c r="T266" s="468">
        <v>127069.01</v>
      </c>
      <c r="U266" s="468">
        <v>127069.01</v>
      </c>
      <c r="V266" s="468">
        <v>127069.01</v>
      </c>
      <c r="W266" s="468">
        <v>127069.01</v>
      </c>
      <c r="X266" s="468">
        <v>127069.01</v>
      </c>
      <c r="Y266" s="452">
        <v>100</v>
      </c>
      <c r="Z266" s="453">
        <v>100</v>
      </c>
    </row>
    <row r="267" spans="2:26" ht="105" x14ac:dyDescent="0.25">
      <c r="B267" s="450">
        <v>17</v>
      </c>
      <c r="C267" s="451" t="s">
        <v>132</v>
      </c>
      <c r="D267" s="451" t="s">
        <v>1559</v>
      </c>
      <c r="E267" s="451" t="s">
        <v>1596</v>
      </c>
      <c r="F267" s="451" t="s">
        <v>1593</v>
      </c>
      <c r="G267" s="451" t="s">
        <v>1512</v>
      </c>
      <c r="H267" s="451" t="s">
        <v>1597</v>
      </c>
      <c r="I267" s="450">
        <v>7</v>
      </c>
      <c r="J267" s="450">
        <v>7</v>
      </c>
      <c r="K267" s="451" t="s">
        <v>1594</v>
      </c>
      <c r="L267" s="451" t="s">
        <v>1595</v>
      </c>
      <c r="M267" s="451" t="s">
        <v>986</v>
      </c>
      <c r="N267" s="451" t="s">
        <v>1546</v>
      </c>
      <c r="O267" s="451" t="s">
        <v>1409</v>
      </c>
      <c r="P267" s="451" t="s">
        <v>410</v>
      </c>
      <c r="Q267" s="451" t="s">
        <v>940</v>
      </c>
      <c r="R267" s="451" t="s">
        <v>1521</v>
      </c>
      <c r="S267" s="468">
        <v>0</v>
      </c>
      <c r="T267" s="468">
        <v>249210.5400000001</v>
      </c>
      <c r="U267" s="468">
        <v>249210.5400000001</v>
      </c>
      <c r="V267" s="468">
        <v>249210.5400000001</v>
      </c>
      <c r="W267" s="468">
        <v>249210.5400000001</v>
      </c>
      <c r="X267" s="468">
        <v>249210.5400000001</v>
      </c>
      <c r="Y267" s="452">
        <v>100</v>
      </c>
      <c r="Z267" s="453">
        <v>100</v>
      </c>
    </row>
    <row r="268" spans="2:26" s="191" customFormat="1" ht="105" x14ac:dyDescent="0.25">
      <c r="B268" s="450">
        <v>18</v>
      </c>
      <c r="C268" s="451" t="s">
        <v>132</v>
      </c>
      <c r="D268" s="451" t="s">
        <v>1559</v>
      </c>
      <c r="E268" s="451" t="s">
        <v>1598</v>
      </c>
      <c r="F268" s="451" t="s">
        <v>1593</v>
      </c>
      <c r="G268" s="451" t="s">
        <v>368</v>
      </c>
      <c r="H268" s="451" t="s">
        <v>1599</v>
      </c>
      <c r="I268" s="450">
        <v>6</v>
      </c>
      <c r="J268" s="450">
        <v>6</v>
      </c>
      <c r="K268" s="451" t="s">
        <v>1594</v>
      </c>
      <c r="L268" s="451" t="s">
        <v>1595</v>
      </c>
      <c r="M268" s="451" t="s">
        <v>986</v>
      </c>
      <c r="N268" s="451" t="s">
        <v>1546</v>
      </c>
      <c r="O268" s="451" t="s">
        <v>1409</v>
      </c>
      <c r="P268" s="451" t="s">
        <v>410</v>
      </c>
      <c r="Q268" s="451" t="s">
        <v>940</v>
      </c>
      <c r="R268" s="451" t="s">
        <v>1576</v>
      </c>
      <c r="S268" s="468">
        <v>0</v>
      </c>
      <c r="T268" s="468">
        <v>193304.82000000009</v>
      </c>
      <c r="U268" s="468">
        <v>193304.82000000009</v>
      </c>
      <c r="V268" s="468">
        <v>193304.82000000009</v>
      </c>
      <c r="W268" s="468">
        <v>193304.82000000009</v>
      </c>
      <c r="X268" s="468">
        <v>193304.82000000009</v>
      </c>
      <c r="Y268" s="452">
        <v>100</v>
      </c>
      <c r="Z268" s="453">
        <v>100</v>
      </c>
    </row>
    <row r="269" spans="2:26" s="191" customFormat="1" ht="105" x14ac:dyDescent="0.25">
      <c r="B269" s="450">
        <v>19</v>
      </c>
      <c r="C269" s="451" t="s">
        <v>132</v>
      </c>
      <c r="D269" s="451" t="s">
        <v>1559</v>
      </c>
      <c r="E269" s="451" t="s">
        <v>1600</v>
      </c>
      <c r="F269" s="451" t="s">
        <v>1593</v>
      </c>
      <c r="G269" s="451" t="s">
        <v>368</v>
      </c>
      <c r="H269" s="451" t="s">
        <v>1471</v>
      </c>
      <c r="I269" s="450">
        <v>4</v>
      </c>
      <c r="J269" s="450">
        <v>4</v>
      </c>
      <c r="K269" s="451" t="s">
        <v>1594</v>
      </c>
      <c r="L269" s="451" t="s">
        <v>1595</v>
      </c>
      <c r="M269" s="451" t="s">
        <v>986</v>
      </c>
      <c r="N269" s="451" t="s">
        <v>1546</v>
      </c>
      <c r="O269" s="451" t="s">
        <v>1409</v>
      </c>
      <c r="P269" s="451" t="s">
        <v>410</v>
      </c>
      <c r="Q269" s="451" t="s">
        <v>940</v>
      </c>
      <c r="R269" s="451" t="s">
        <v>1472</v>
      </c>
      <c r="S269" s="468">
        <v>0</v>
      </c>
      <c r="T269" s="468">
        <v>130240.40999999999</v>
      </c>
      <c r="U269" s="468">
        <v>130240.40999999999</v>
      </c>
      <c r="V269" s="468">
        <v>130240.40999999999</v>
      </c>
      <c r="W269" s="468">
        <v>130240.40999999999</v>
      </c>
      <c r="X269" s="468">
        <v>130240.40999999999</v>
      </c>
      <c r="Y269" s="452">
        <v>100</v>
      </c>
      <c r="Z269" s="453">
        <v>100</v>
      </c>
    </row>
    <row r="270" spans="2:26" ht="105" x14ac:dyDescent="0.25">
      <c r="B270" s="450">
        <v>20</v>
      </c>
      <c r="C270" s="451" t="s">
        <v>132</v>
      </c>
      <c r="D270" s="451" t="s">
        <v>1559</v>
      </c>
      <c r="E270" s="451" t="s">
        <v>1601</v>
      </c>
      <c r="F270" s="451" t="s">
        <v>1593</v>
      </c>
      <c r="G270" s="451" t="s">
        <v>366</v>
      </c>
      <c r="H270" s="451" t="s">
        <v>1589</v>
      </c>
      <c r="I270" s="450">
        <v>3</v>
      </c>
      <c r="J270" s="450">
        <v>3</v>
      </c>
      <c r="K270" s="451" t="s">
        <v>1594</v>
      </c>
      <c r="L270" s="451" t="s">
        <v>1595</v>
      </c>
      <c r="M270" s="451" t="s">
        <v>986</v>
      </c>
      <c r="N270" s="451" t="s">
        <v>1546</v>
      </c>
      <c r="O270" s="451" t="s">
        <v>1409</v>
      </c>
      <c r="P270" s="451" t="s">
        <v>410</v>
      </c>
      <c r="Q270" s="451" t="s">
        <v>940</v>
      </c>
      <c r="R270" s="451" t="s">
        <v>1461</v>
      </c>
      <c r="S270" s="468">
        <v>0</v>
      </c>
      <c r="T270" s="468">
        <v>99268.170000000027</v>
      </c>
      <c r="U270" s="468">
        <v>99268.170000000027</v>
      </c>
      <c r="V270" s="468">
        <v>99268.170000000027</v>
      </c>
      <c r="W270" s="468">
        <v>99268.170000000027</v>
      </c>
      <c r="X270" s="468">
        <v>99268.170000000027</v>
      </c>
      <c r="Y270" s="452">
        <v>100</v>
      </c>
      <c r="Z270" s="453">
        <v>100</v>
      </c>
    </row>
    <row r="271" spans="2:26" s="191" customFormat="1" ht="105" x14ac:dyDescent="0.25">
      <c r="B271" s="450">
        <v>21</v>
      </c>
      <c r="C271" s="451" t="s">
        <v>132</v>
      </c>
      <c r="D271" s="451" t="s">
        <v>1559</v>
      </c>
      <c r="E271" s="451" t="s">
        <v>1602</v>
      </c>
      <c r="F271" s="451" t="s">
        <v>1593</v>
      </c>
      <c r="G271" s="451" t="s">
        <v>366</v>
      </c>
      <c r="H271" s="451" t="s">
        <v>1603</v>
      </c>
      <c r="I271" s="450">
        <v>3</v>
      </c>
      <c r="J271" s="450">
        <v>3</v>
      </c>
      <c r="K271" s="451" t="s">
        <v>1594</v>
      </c>
      <c r="L271" s="451" t="s">
        <v>1595</v>
      </c>
      <c r="M271" s="451" t="s">
        <v>986</v>
      </c>
      <c r="N271" s="451" t="s">
        <v>1546</v>
      </c>
      <c r="O271" s="451" t="s">
        <v>1604</v>
      </c>
      <c r="P271" s="451" t="s">
        <v>410</v>
      </c>
      <c r="Q271" s="451" t="s">
        <v>940</v>
      </c>
      <c r="R271" s="451" t="s">
        <v>1461</v>
      </c>
      <c r="S271" s="468">
        <v>0</v>
      </c>
      <c r="T271" s="468">
        <v>99135.460000000021</v>
      </c>
      <c r="U271" s="468">
        <v>99135.460000000021</v>
      </c>
      <c r="V271" s="468">
        <v>99135.460000000021</v>
      </c>
      <c r="W271" s="468">
        <v>99135.460000000021</v>
      </c>
      <c r="X271" s="468">
        <v>99135.460000000021</v>
      </c>
      <c r="Y271" s="452">
        <v>100</v>
      </c>
      <c r="Z271" s="453">
        <v>100</v>
      </c>
    </row>
    <row r="272" spans="2:26" s="191" customFormat="1" ht="105" x14ac:dyDescent="0.25">
      <c r="B272" s="450">
        <v>22</v>
      </c>
      <c r="C272" s="451" t="s">
        <v>132</v>
      </c>
      <c r="D272" s="451" t="s">
        <v>1559</v>
      </c>
      <c r="E272" s="451" t="s">
        <v>1605</v>
      </c>
      <c r="F272" s="451" t="s">
        <v>1561</v>
      </c>
      <c r="G272" s="451" t="s">
        <v>368</v>
      </c>
      <c r="H272" s="451" t="s">
        <v>1599</v>
      </c>
      <c r="I272" s="450">
        <v>202.54</v>
      </c>
      <c r="J272" s="450">
        <v>202.54</v>
      </c>
      <c r="K272" s="451" t="s">
        <v>151</v>
      </c>
      <c r="L272" s="451" t="s">
        <v>982</v>
      </c>
      <c r="M272" s="451" t="s">
        <v>1407</v>
      </c>
      <c r="N272" s="451" t="s">
        <v>1416</v>
      </c>
      <c r="O272" s="451" t="s">
        <v>1556</v>
      </c>
      <c r="P272" s="451" t="s">
        <v>410</v>
      </c>
      <c r="Q272" s="451" t="s">
        <v>940</v>
      </c>
      <c r="R272" s="451" t="s">
        <v>1455</v>
      </c>
      <c r="S272" s="468">
        <v>0</v>
      </c>
      <c r="T272" s="468">
        <v>82231.24000000002</v>
      </c>
      <c r="U272" s="468">
        <v>82231.24000000002</v>
      </c>
      <c r="V272" s="468">
        <v>82231.24000000002</v>
      </c>
      <c r="W272" s="468">
        <v>82231.24000000002</v>
      </c>
      <c r="X272" s="468">
        <v>82231.24000000002</v>
      </c>
      <c r="Y272" s="452">
        <v>100</v>
      </c>
      <c r="Z272" s="453">
        <v>100</v>
      </c>
    </row>
    <row r="273" spans="2:26" ht="15.75" customHeight="1" x14ac:dyDescent="0.25">
      <c r="B273" s="416" t="s">
        <v>400</v>
      </c>
      <c r="C273" s="417"/>
      <c r="D273" s="417"/>
      <c r="E273" s="417"/>
      <c r="F273" s="417"/>
      <c r="G273" s="307">
        <v>22</v>
      </c>
      <c r="H273" s="416"/>
      <c r="I273" s="417"/>
      <c r="J273" s="417"/>
      <c r="K273" s="418"/>
      <c r="L273" s="417"/>
      <c r="M273" s="417"/>
      <c r="N273" s="417"/>
      <c r="O273" s="417"/>
      <c r="P273" s="417"/>
      <c r="Q273" s="417"/>
      <c r="R273" s="417"/>
      <c r="S273" s="311"/>
      <c r="T273" s="311"/>
      <c r="U273" s="311"/>
      <c r="V273" s="311"/>
      <c r="W273" s="311"/>
      <c r="X273" s="311"/>
      <c r="Y273" s="219"/>
      <c r="Z273" s="219"/>
    </row>
    <row r="274" spans="2:26" s="191" customFormat="1" ht="15.75" customHeight="1" x14ac:dyDescent="0.25">
      <c r="B274" s="464" t="s">
        <v>1614</v>
      </c>
      <c r="C274" s="465"/>
      <c r="D274" s="465"/>
      <c r="E274" s="465"/>
      <c r="F274" s="465"/>
      <c r="G274" s="465"/>
      <c r="H274" s="465"/>
      <c r="I274" s="465"/>
      <c r="J274" s="465"/>
      <c r="K274" s="465"/>
      <c r="L274" s="465"/>
      <c r="M274" s="465"/>
      <c r="N274" s="465"/>
      <c r="O274" s="465"/>
      <c r="P274" s="465"/>
      <c r="Q274" s="465"/>
      <c r="R274" s="465"/>
      <c r="S274" s="465"/>
      <c r="T274" s="465"/>
      <c r="U274" s="465"/>
      <c r="V274" s="465"/>
      <c r="W274" s="465"/>
      <c r="X274" s="465"/>
      <c r="Y274" s="465"/>
      <c r="Z274" s="466"/>
    </row>
    <row r="275" spans="2:26" s="191" customFormat="1" ht="45" x14ac:dyDescent="0.25">
      <c r="B275" s="450">
        <v>1</v>
      </c>
      <c r="C275" s="451" t="s">
        <v>279</v>
      </c>
      <c r="D275" s="451" t="s">
        <v>1607</v>
      </c>
      <c r="E275" s="451" t="s">
        <v>1608</v>
      </c>
      <c r="F275" s="451" t="s">
        <v>1609</v>
      </c>
      <c r="G275" s="451" t="s">
        <v>399</v>
      </c>
      <c r="H275" s="451" t="s">
        <v>363</v>
      </c>
      <c r="I275" s="450">
        <v>2</v>
      </c>
      <c r="J275" s="450">
        <v>2</v>
      </c>
      <c r="K275" s="451" t="s">
        <v>1065</v>
      </c>
      <c r="L275" s="451" t="s">
        <v>982</v>
      </c>
      <c r="M275" s="451" t="s">
        <v>986</v>
      </c>
      <c r="N275" s="451" t="s">
        <v>982</v>
      </c>
      <c r="O275" s="451" t="s">
        <v>1610</v>
      </c>
      <c r="P275" s="451" t="s">
        <v>365</v>
      </c>
      <c r="Q275" s="451" t="s">
        <v>940</v>
      </c>
      <c r="R275" s="451" t="s">
        <v>1611</v>
      </c>
      <c r="S275" s="468">
        <v>0</v>
      </c>
      <c r="T275" s="468">
        <v>18908</v>
      </c>
      <c r="U275" s="468">
        <v>18908</v>
      </c>
      <c r="V275" s="468">
        <v>18908</v>
      </c>
      <c r="W275" s="468">
        <v>18908</v>
      </c>
      <c r="X275" s="468">
        <v>18908</v>
      </c>
      <c r="Y275" s="452">
        <v>100</v>
      </c>
      <c r="Z275" s="453">
        <v>100</v>
      </c>
    </row>
    <row r="276" spans="2:26" ht="45" x14ac:dyDescent="0.25">
      <c r="B276" s="450">
        <v>2</v>
      </c>
      <c r="C276" s="451" t="s">
        <v>191</v>
      </c>
      <c r="D276" s="451" t="s">
        <v>1607</v>
      </c>
      <c r="E276" s="451" t="s">
        <v>1612</v>
      </c>
      <c r="F276" s="451" t="s">
        <v>1613</v>
      </c>
      <c r="G276" s="451" t="s">
        <v>399</v>
      </c>
      <c r="H276" s="451" t="s">
        <v>363</v>
      </c>
      <c r="I276" s="450">
        <v>1</v>
      </c>
      <c r="J276" s="450">
        <v>1</v>
      </c>
      <c r="K276" s="451" t="s">
        <v>1065</v>
      </c>
      <c r="L276" s="451" t="s">
        <v>982</v>
      </c>
      <c r="M276" s="451" t="s">
        <v>986</v>
      </c>
      <c r="N276" s="451" t="s">
        <v>982</v>
      </c>
      <c r="O276" s="451" t="s">
        <v>1610</v>
      </c>
      <c r="P276" s="451" t="s">
        <v>365</v>
      </c>
      <c r="Q276" s="451" t="s">
        <v>940</v>
      </c>
      <c r="R276" s="451" t="s">
        <v>1095</v>
      </c>
      <c r="S276" s="468">
        <v>0</v>
      </c>
      <c r="T276" s="468">
        <v>20300</v>
      </c>
      <c r="U276" s="468">
        <v>20300</v>
      </c>
      <c r="V276" s="468">
        <v>20300</v>
      </c>
      <c r="W276" s="468">
        <v>20300</v>
      </c>
      <c r="X276" s="468">
        <v>20300</v>
      </c>
      <c r="Y276" s="452">
        <v>100</v>
      </c>
      <c r="Z276" s="453">
        <v>100</v>
      </c>
    </row>
    <row r="277" spans="2:26" ht="15.75" customHeight="1" x14ac:dyDescent="0.25">
      <c r="B277" s="416" t="s">
        <v>400</v>
      </c>
      <c r="C277" s="417"/>
      <c r="D277" s="417"/>
      <c r="E277" s="417"/>
      <c r="F277" s="417"/>
      <c r="G277" s="307">
        <v>2</v>
      </c>
      <c r="H277" s="416"/>
      <c r="I277" s="417"/>
      <c r="J277" s="417"/>
      <c r="K277" s="418"/>
      <c r="L277" s="417"/>
      <c r="M277" s="417"/>
      <c r="N277" s="417"/>
      <c r="O277" s="417"/>
      <c r="P277" s="417"/>
      <c r="Q277" s="417"/>
      <c r="R277" s="417"/>
      <c r="S277" s="311"/>
      <c r="T277" s="311"/>
      <c r="U277" s="311"/>
      <c r="V277" s="311"/>
      <c r="W277" s="311"/>
      <c r="X277" s="311"/>
      <c r="Y277" s="219"/>
      <c r="Z277" s="219"/>
    </row>
    <row r="278" spans="2:26" ht="15.75" customHeight="1" x14ac:dyDescent="0.25">
      <c r="B278" s="454" t="s">
        <v>1619</v>
      </c>
      <c r="C278" s="455"/>
      <c r="D278" s="455"/>
      <c r="E278" s="455"/>
      <c r="F278" s="455"/>
      <c r="G278" s="455"/>
      <c r="H278" s="455"/>
      <c r="I278" s="455"/>
      <c r="J278" s="455"/>
      <c r="K278" s="455"/>
      <c r="L278" s="455"/>
      <c r="M278" s="455"/>
      <c r="N278" s="455"/>
      <c r="O278" s="455"/>
      <c r="P278" s="455"/>
      <c r="Q278" s="455"/>
      <c r="R278" s="455"/>
      <c r="S278" s="455"/>
      <c r="T278" s="455"/>
      <c r="U278" s="455"/>
      <c r="V278" s="455"/>
      <c r="W278" s="455"/>
      <c r="X278" s="455"/>
      <c r="Y278" s="455"/>
      <c r="Z278" s="456"/>
    </row>
    <row r="279" spans="2:26" s="191" customFormat="1" ht="105" x14ac:dyDescent="0.25">
      <c r="B279" s="304">
        <v>1</v>
      </c>
      <c r="C279" s="305" t="s">
        <v>132</v>
      </c>
      <c r="D279" s="305" t="s">
        <v>1615</v>
      </c>
      <c r="E279" s="305" t="s">
        <v>1616</v>
      </c>
      <c r="F279" s="305" t="s">
        <v>1617</v>
      </c>
      <c r="G279" s="305" t="s">
        <v>1512</v>
      </c>
      <c r="H279" s="305" t="s">
        <v>1618</v>
      </c>
      <c r="I279" s="304">
        <v>3</v>
      </c>
      <c r="J279" s="304">
        <v>3</v>
      </c>
      <c r="K279" s="305" t="s">
        <v>1182</v>
      </c>
      <c r="L279" s="305" t="s">
        <v>1481</v>
      </c>
      <c r="M279" s="305" t="s">
        <v>1439</v>
      </c>
      <c r="N279" s="305" t="s">
        <v>1242</v>
      </c>
      <c r="O279" s="305" t="s">
        <v>991</v>
      </c>
      <c r="P279" s="305" t="s">
        <v>410</v>
      </c>
      <c r="Q279" s="305" t="s">
        <v>940</v>
      </c>
      <c r="R279" s="305" t="s">
        <v>1461</v>
      </c>
      <c r="S279" s="310">
        <v>0</v>
      </c>
      <c r="T279" s="310">
        <v>120060</v>
      </c>
      <c r="U279" s="310">
        <v>120060</v>
      </c>
      <c r="V279" s="310">
        <v>120060</v>
      </c>
      <c r="W279" s="310">
        <v>120060</v>
      </c>
      <c r="X279" s="310">
        <v>120060</v>
      </c>
      <c r="Y279" s="306">
        <v>100</v>
      </c>
      <c r="Z279" s="306">
        <v>100</v>
      </c>
    </row>
    <row r="280" spans="2:26" s="191" customFormat="1" ht="15.75" customHeight="1" x14ac:dyDescent="0.25">
      <c r="B280" s="416" t="s">
        <v>400</v>
      </c>
      <c r="C280" s="417"/>
      <c r="D280" s="417"/>
      <c r="E280" s="417"/>
      <c r="F280" s="417"/>
      <c r="G280" s="307">
        <v>1</v>
      </c>
      <c r="H280" s="416"/>
      <c r="I280" s="417"/>
      <c r="J280" s="417"/>
      <c r="K280" s="418"/>
      <c r="L280" s="417"/>
      <c r="M280" s="417"/>
      <c r="N280" s="417"/>
      <c r="O280" s="417"/>
      <c r="P280" s="417"/>
      <c r="Q280" s="417"/>
      <c r="R280" s="417"/>
      <c r="S280" s="311"/>
      <c r="T280" s="311"/>
      <c r="U280" s="311"/>
      <c r="V280" s="311"/>
      <c r="W280" s="311"/>
      <c r="X280" s="311"/>
      <c r="Y280" s="219"/>
      <c r="Z280" s="219"/>
    </row>
    <row r="281" spans="2:26" ht="15.75" customHeight="1" x14ac:dyDescent="0.25">
      <c r="B281" s="454" t="s">
        <v>1623</v>
      </c>
      <c r="C281" s="455"/>
      <c r="D281" s="455"/>
      <c r="E281" s="455"/>
      <c r="F281" s="455"/>
      <c r="G281" s="455"/>
      <c r="H281" s="455"/>
      <c r="I281" s="455"/>
      <c r="J281" s="455"/>
      <c r="K281" s="455"/>
      <c r="L281" s="455"/>
      <c r="M281" s="455"/>
      <c r="N281" s="455"/>
      <c r="O281" s="455"/>
      <c r="P281" s="455"/>
      <c r="Q281" s="455"/>
      <c r="R281" s="455"/>
      <c r="S281" s="455"/>
      <c r="T281" s="455"/>
      <c r="U281" s="455"/>
      <c r="V281" s="455"/>
      <c r="W281" s="455"/>
      <c r="X281" s="455"/>
      <c r="Y281" s="455"/>
      <c r="Z281" s="456"/>
    </row>
    <row r="282" spans="2:26" s="191" customFormat="1" ht="60" x14ac:dyDescent="0.25">
      <c r="B282" s="304">
        <v>1</v>
      </c>
      <c r="C282" s="305" t="s">
        <v>133</v>
      </c>
      <c r="D282" s="305" t="s">
        <v>1620</v>
      </c>
      <c r="E282" s="305" t="s">
        <v>1621</v>
      </c>
      <c r="F282" s="305" t="s">
        <v>1622</v>
      </c>
      <c r="G282" s="305" t="s">
        <v>399</v>
      </c>
      <c r="H282" s="305" t="s">
        <v>363</v>
      </c>
      <c r="I282" s="304">
        <v>1</v>
      </c>
      <c r="J282" s="304">
        <v>1</v>
      </c>
      <c r="K282" s="305" t="s">
        <v>189</v>
      </c>
      <c r="L282" s="305" t="s">
        <v>1506</v>
      </c>
      <c r="M282" s="305" t="s">
        <v>986</v>
      </c>
      <c r="N282" s="305" t="s">
        <v>1438</v>
      </c>
      <c r="O282" s="305" t="s">
        <v>991</v>
      </c>
      <c r="P282" s="305" t="s">
        <v>246</v>
      </c>
      <c r="Q282" s="305" t="s">
        <v>940</v>
      </c>
      <c r="R282" s="305" t="s">
        <v>937</v>
      </c>
      <c r="S282" s="310">
        <v>0</v>
      </c>
      <c r="T282" s="310">
        <v>551352.1100000001</v>
      </c>
      <c r="U282" s="310">
        <v>551352.1100000001</v>
      </c>
      <c r="V282" s="310">
        <v>551352.1100000001</v>
      </c>
      <c r="W282" s="310">
        <v>551352.1100000001</v>
      </c>
      <c r="X282" s="310">
        <v>551352.1100000001</v>
      </c>
      <c r="Y282" s="306">
        <v>100</v>
      </c>
      <c r="Z282" s="306">
        <v>100</v>
      </c>
    </row>
    <row r="283" spans="2:26" s="191" customFormat="1" ht="15.75" customHeight="1" x14ac:dyDescent="0.25">
      <c r="B283" s="416" t="s">
        <v>400</v>
      </c>
      <c r="C283" s="417"/>
      <c r="D283" s="417"/>
      <c r="E283" s="417"/>
      <c r="F283" s="417"/>
      <c r="G283" s="307">
        <v>1</v>
      </c>
      <c r="H283" s="416"/>
      <c r="I283" s="417"/>
      <c r="J283" s="417"/>
      <c r="K283" s="418"/>
      <c r="L283" s="417"/>
      <c r="M283" s="417"/>
      <c r="N283" s="417"/>
      <c r="O283" s="417"/>
      <c r="P283" s="417"/>
      <c r="Q283" s="417"/>
      <c r="R283" s="417"/>
      <c r="S283" s="311"/>
      <c r="T283" s="311"/>
      <c r="U283" s="311"/>
      <c r="V283" s="311"/>
      <c r="W283" s="311"/>
      <c r="X283" s="311"/>
      <c r="Y283" s="219"/>
      <c r="Z283" s="219"/>
    </row>
    <row r="284" spans="2:26" ht="15.75" customHeight="1" x14ac:dyDescent="0.25">
      <c r="B284" s="464" t="s">
        <v>1001</v>
      </c>
      <c r="C284" s="465"/>
      <c r="D284" s="465"/>
      <c r="E284" s="465"/>
      <c r="F284" s="465"/>
      <c r="G284" s="465"/>
      <c r="H284" s="465"/>
      <c r="I284" s="465"/>
      <c r="J284" s="465"/>
      <c r="K284" s="465"/>
      <c r="L284" s="465"/>
      <c r="M284" s="465"/>
      <c r="N284" s="465"/>
      <c r="O284" s="465"/>
      <c r="P284" s="465"/>
      <c r="Q284" s="465"/>
      <c r="R284" s="465"/>
      <c r="S284" s="465"/>
      <c r="T284" s="465"/>
      <c r="U284" s="465"/>
      <c r="V284" s="465"/>
      <c r="W284" s="465"/>
      <c r="X284" s="465"/>
      <c r="Y284" s="465"/>
      <c r="Z284" s="466"/>
    </row>
    <row r="285" spans="2:26" ht="105" x14ac:dyDescent="0.25">
      <c r="B285" s="450">
        <v>1</v>
      </c>
      <c r="C285" s="451" t="s">
        <v>132</v>
      </c>
      <c r="D285" s="451" t="s">
        <v>301</v>
      </c>
      <c r="E285" s="451" t="s">
        <v>712</v>
      </c>
      <c r="F285" s="451" t="s">
        <v>1220</v>
      </c>
      <c r="G285" s="451" t="s">
        <v>368</v>
      </c>
      <c r="H285" s="451" t="s">
        <v>371</v>
      </c>
      <c r="I285" s="450">
        <v>1</v>
      </c>
      <c r="J285" s="450">
        <v>1</v>
      </c>
      <c r="K285" s="451" t="s">
        <v>189</v>
      </c>
      <c r="L285" s="451" t="s">
        <v>998</v>
      </c>
      <c r="M285" s="451" t="s">
        <v>1002</v>
      </c>
      <c r="N285" s="451" t="s">
        <v>1000</v>
      </c>
      <c r="O285" s="451" t="s">
        <v>1205</v>
      </c>
      <c r="P285" s="451" t="s">
        <v>410</v>
      </c>
      <c r="Q285" s="451" t="s">
        <v>940</v>
      </c>
      <c r="R285" s="451" t="s">
        <v>714</v>
      </c>
      <c r="S285" s="468">
        <v>0</v>
      </c>
      <c r="T285" s="468">
        <v>388687.27000000008</v>
      </c>
      <c r="U285" s="468">
        <v>388687.27000000008</v>
      </c>
      <c r="V285" s="468">
        <v>388687.27000000008</v>
      </c>
      <c r="W285" s="468">
        <v>388687.27000000008</v>
      </c>
      <c r="X285" s="468">
        <v>388687.27000000008</v>
      </c>
      <c r="Y285" s="452">
        <v>100</v>
      </c>
      <c r="Z285" s="453">
        <v>100</v>
      </c>
    </row>
    <row r="286" spans="2:26" ht="105" x14ac:dyDescent="0.25">
      <c r="B286" s="450">
        <v>2</v>
      </c>
      <c r="C286" s="451" t="s">
        <v>132</v>
      </c>
      <c r="D286" s="451" t="s">
        <v>301</v>
      </c>
      <c r="E286" s="451" t="s">
        <v>715</v>
      </c>
      <c r="F286" s="451" t="s">
        <v>1221</v>
      </c>
      <c r="G286" s="451" t="s">
        <v>403</v>
      </c>
      <c r="H286" s="451" t="s">
        <v>412</v>
      </c>
      <c r="I286" s="450">
        <v>1</v>
      </c>
      <c r="J286" s="450">
        <v>1</v>
      </c>
      <c r="K286" s="451" t="s">
        <v>189</v>
      </c>
      <c r="L286" s="451" t="s">
        <v>998</v>
      </c>
      <c r="M286" s="451" t="s">
        <v>1002</v>
      </c>
      <c r="N286" s="451" t="s">
        <v>1000</v>
      </c>
      <c r="O286" s="451" t="s">
        <v>1205</v>
      </c>
      <c r="P286" s="451" t="s">
        <v>410</v>
      </c>
      <c r="Q286" s="451" t="s">
        <v>940</v>
      </c>
      <c r="R286" s="451" t="s">
        <v>716</v>
      </c>
      <c r="S286" s="468">
        <v>0</v>
      </c>
      <c r="T286" s="468">
        <v>374361.88000000006</v>
      </c>
      <c r="U286" s="468">
        <v>374361.88000000006</v>
      </c>
      <c r="V286" s="468">
        <v>374361.88000000006</v>
      </c>
      <c r="W286" s="468">
        <v>374361.88000000006</v>
      </c>
      <c r="X286" s="468">
        <v>374361.88000000006</v>
      </c>
      <c r="Y286" s="452">
        <v>100</v>
      </c>
      <c r="Z286" s="453">
        <v>100</v>
      </c>
    </row>
    <row r="287" spans="2:26" ht="105" x14ac:dyDescent="0.25">
      <c r="B287" s="450">
        <v>3</v>
      </c>
      <c r="C287" s="451" t="s">
        <v>132</v>
      </c>
      <c r="D287" s="451" t="s">
        <v>301</v>
      </c>
      <c r="E287" s="451" t="s">
        <v>717</v>
      </c>
      <c r="F287" s="451" t="s">
        <v>1222</v>
      </c>
      <c r="G287" s="451" t="s">
        <v>368</v>
      </c>
      <c r="H287" s="451" t="s">
        <v>425</v>
      </c>
      <c r="I287" s="450">
        <v>1</v>
      </c>
      <c r="J287" s="450">
        <v>1</v>
      </c>
      <c r="K287" s="451" t="s">
        <v>189</v>
      </c>
      <c r="L287" s="451" t="s">
        <v>1003</v>
      </c>
      <c r="M287" s="451" t="s">
        <v>1004</v>
      </c>
      <c r="N287" s="451" t="s">
        <v>1005</v>
      </c>
      <c r="O287" s="451" t="s">
        <v>1223</v>
      </c>
      <c r="P287" s="451" t="s">
        <v>410</v>
      </c>
      <c r="Q287" s="451" t="s">
        <v>940</v>
      </c>
      <c r="R287" s="451" t="s">
        <v>720</v>
      </c>
      <c r="S287" s="468">
        <v>0</v>
      </c>
      <c r="T287" s="468">
        <v>400229.44000000006</v>
      </c>
      <c r="U287" s="468">
        <v>400229.44000000006</v>
      </c>
      <c r="V287" s="468">
        <v>400229.44000000006</v>
      </c>
      <c r="W287" s="468">
        <v>400229.44000000006</v>
      </c>
      <c r="X287" s="468">
        <v>400229.44000000006</v>
      </c>
      <c r="Y287" s="452">
        <v>100</v>
      </c>
      <c r="Z287" s="453">
        <v>100</v>
      </c>
    </row>
    <row r="288" spans="2:26" ht="105" x14ac:dyDescent="0.25">
      <c r="B288" s="450">
        <v>4</v>
      </c>
      <c r="C288" s="451" t="s">
        <v>132</v>
      </c>
      <c r="D288" s="451" t="s">
        <v>301</v>
      </c>
      <c r="E288" s="451" t="s">
        <v>721</v>
      </c>
      <c r="F288" s="451" t="s">
        <v>1224</v>
      </c>
      <c r="G288" s="451" t="s">
        <v>368</v>
      </c>
      <c r="H288" s="451" t="s">
        <v>442</v>
      </c>
      <c r="I288" s="450">
        <v>1</v>
      </c>
      <c r="J288" s="450">
        <v>1</v>
      </c>
      <c r="K288" s="451" t="s">
        <v>189</v>
      </c>
      <c r="L288" s="451" t="s">
        <v>1003</v>
      </c>
      <c r="M288" s="451" t="s">
        <v>1004</v>
      </c>
      <c r="N288" s="451" t="s">
        <v>1005</v>
      </c>
      <c r="O288" s="451" t="s">
        <v>1223</v>
      </c>
      <c r="P288" s="451" t="s">
        <v>410</v>
      </c>
      <c r="Q288" s="451" t="s">
        <v>940</v>
      </c>
      <c r="R288" s="451" t="s">
        <v>720</v>
      </c>
      <c r="S288" s="468">
        <v>0</v>
      </c>
      <c r="T288" s="468">
        <v>383311.87000000005</v>
      </c>
      <c r="U288" s="468">
        <v>383311.87000000005</v>
      </c>
      <c r="V288" s="468">
        <v>383311.87000000005</v>
      </c>
      <c r="W288" s="468">
        <v>383311.87000000005</v>
      </c>
      <c r="X288" s="468">
        <v>383311.87000000005</v>
      </c>
      <c r="Y288" s="452">
        <v>100</v>
      </c>
      <c r="Z288" s="453">
        <v>100</v>
      </c>
    </row>
    <row r="289" spans="2:26" ht="105" x14ac:dyDescent="0.25">
      <c r="B289" s="450">
        <v>5</v>
      </c>
      <c r="C289" s="451" t="s">
        <v>132</v>
      </c>
      <c r="D289" s="451" t="s">
        <v>301</v>
      </c>
      <c r="E289" s="451" t="s">
        <v>722</v>
      </c>
      <c r="F289" s="451" t="s">
        <v>1225</v>
      </c>
      <c r="G289" s="451" t="s">
        <v>368</v>
      </c>
      <c r="H289" s="451" t="s">
        <v>415</v>
      </c>
      <c r="I289" s="450">
        <v>1</v>
      </c>
      <c r="J289" s="450">
        <v>1</v>
      </c>
      <c r="K289" s="451" t="s">
        <v>189</v>
      </c>
      <c r="L289" s="451" t="s">
        <v>1003</v>
      </c>
      <c r="M289" s="451" t="s">
        <v>1004</v>
      </c>
      <c r="N289" s="451" t="s">
        <v>1005</v>
      </c>
      <c r="O289" s="451" t="s">
        <v>1223</v>
      </c>
      <c r="P289" s="451" t="s">
        <v>410</v>
      </c>
      <c r="Q289" s="451" t="s">
        <v>940</v>
      </c>
      <c r="R289" s="451" t="s">
        <v>723</v>
      </c>
      <c r="S289" s="468">
        <v>0</v>
      </c>
      <c r="T289" s="468">
        <v>405495.17000000004</v>
      </c>
      <c r="U289" s="468">
        <v>405495.17000000004</v>
      </c>
      <c r="V289" s="468">
        <v>405495.17000000004</v>
      </c>
      <c r="W289" s="468">
        <v>405495.17000000004</v>
      </c>
      <c r="X289" s="468">
        <v>405495.17000000004</v>
      </c>
      <c r="Y289" s="452">
        <v>100</v>
      </c>
      <c r="Z289" s="453">
        <v>100</v>
      </c>
    </row>
    <row r="290" spans="2:26" ht="105" x14ac:dyDescent="0.25">
      <c r="B290" s="450">
        <v>6</v>
      </c>
      <c r="C290" s="451" t="s">
        <v>132</v>
      </c>
      <c r="D290" s="451" t="s">
        <v>301</v>
      </c>
      <c r="E290" s="451" t="s">
        <v>724</v>
      </c>
      <c r="F290" s="451" t="s">
        <v>1226</v>
      </c>
      <c r="G290" s="451" t="s">
        <v>368</v>
      </c>
      <c r="H290" s="451" t="s">
        <v>370</v>
      </c>
      <c r="I290" s="450">
        <v>1</v>
      </c>
      <c r="J290" s="450">
        <v>1</v>
      </c>
      <c r="K290" s="451" t="s">
        <v>189</v>
      </c>
      <c r="L290" s="451" t="s">
        <v>1006</v>
      </c>
      <c r="M290" s="451" t="s">
        <v>1007</v>
      </c>
      <c r="N290" s="451" t="s">
        <v>1008</v>
      </c>
      <c r="O290" s="451" t="s">
        <v>1227</v>
      </c>
      <c r="P290" s="451" t="s">
        <v>410</v>
      </c>
      <c r="Q290" s="451" t="s">
        <v>940</v>
      </c>
      <c r="R290" s="451" t="s">
        <v>727</v>
      </c>
      <c r="S290" s="468">
        <v>0</v>
      </c>
      <c r="T290" s="468">
        <v>368592.94000000006</v>
      </c>
      <c r="U290" s="468">
        <v>368592.94000000006</v>
      </c>
      <c r="V290" s="468">
        <v>368592.94000000006</v>
      </c>
      <c r="W290" s="468">
        <v>368592.94000000006</v>
      </c>
      <c r="X290" s="468">
        <v>368592.94000000006</v>
      </c>
      <c r="Y290" s="452">
        <v>100</v>
      </c>
      <c r="Z290" s="453">
        <v>100</v>
      </c>
    </row>
    <row r="291" spans="2:26" ht="105" x14ac:dyDescent="0.25">
      <c r="B291" s="450">
        <v>7</v>
      </c>
      <c r="C291" s="451" t="s">
        <v>132</v>
      </c>
      <c r="D291" s="451" t="s">
        <v>301</v>
      </c>
      <c r="E291" s="451" t="s">
        <v>728</v>
      </c>
      <c r="F291" s="451" t="s">
        <v>1228</v>
      </c>
      <c r="G291" s="451" t="s">
        <v>368</v>
      </c>
      <c r="H291" s="451" t="s">
        <v>414</v>
      </c>
      <c r="I291" s="450">
        <v>1</v>
      </c>
      <c r="J291" s="450">
        <v>1</v>
      </c>
      <c r="K291" s="451" t="s">
        <v>189</v>
      </c>
      <c r="L291" s="451" t="s">
        <v>1006</v>
      </c>
      <c r="M291" s="451" t="s">
        <v>1009</v>
      </c>
      <c r="N291" s="451" t="s">
        <v>1008</v>
      </c>
      <c r="O291" s="451" t="s">
        <v>1227</v>
      </c>
      <c r="P291" s="451" t="s">
        <v>410</v>
      </c>
      <c r="Q291" s="451" t="s">
        <v>940</v>
      </c>
      <c r="R291" s="451" t="s">
        <v>730</v>
      </c>
      <c r="S291" s="468">
        <v>0</v>
      </c>
      <c r="T291" s="468">
        <v>377831.53000000009</v>
      </c>
      <c r="U291" s="468">
        <v>377831.53000000009</v>
      </c>
      <c r="V291" s="468">
        <v>377831.53000000009</v>
      </c>
      <c r="W291" s="468">
        <v>377831.53000000009</v>
      </c>
      <c r="X291" s="468">
        <v>377831.53000000009</v>
      </c>
      <c r="Y291" s="452">
        <v>100</v>
      </c>
      <c r="Z291" s="453">
        <v>100</v>
      </c>
    </row>
    <row r="292" spans="2:26" ht="105" x14ac:dyDescent="0.25">
      <c r="B292" s="450">
        <v>8</v>
      </c>
      <c r="C292" s="451" t="s">
        <v>132</v>
      </c>
      <c r="D292" s="451" t="s">
        <v>301</v>
      </c>
      <c r="E292" s="451" t="s">
        <v>731</v>
      </c>
      <c r="F292" s="451" t="s">
        <v>1229</v>
      </c>
      <c r="G292" s="451" t="s">
        <v>366</v>
      </c>
      <c r="H292" s="451" t="s">
        <v>732</v>
      </c>
      <c r="I292" s="450">
        <v>1</v>
      </c>
      <c r="J292" s="450">
        <v>1</v>
      </c>
      <c r="K292" s="451" t="s">
        <v>189</v>
      </c>
      <c r="L292" s="451" t="s">
        <v>1006</v>
      </c>
      <c r="M292" s="451" t="s">
        <v>1009</v>
      </c>
      <c r="N292" s="451" t="s">
        <v>1008</v>
      </c>
      <c r="O292" s="451" t="s">
        <v>1227</v>
      </c>
      <c r="P292" s="451" t="s">
        <v>410</v>
      </c>
      <c r="Q292" s="451" t="s">
        <v>940</v>
      </c>
      <c r="R292" s="451" t="s">
        <v>733</v>
      </c>
      <c r="S292" s="468">
        <v>0</v>
      </c>
      <c r="T292" s="468">
        <v>383952.14000000007</v>
      </c>
      <c r="U292" s="468">
        <v>383952.14000000007</v>
      </c>
      <c r="V292" s="468">
        <v>383952.14000000007</v>
      </c>
      <c r="W292" s="468">
        <v>383952.14000000007</v>
      </c>
      <c r="X292" s="468">
        <v>383952.14000000007</v>
      </c>
      <c r="Y292" s="452">
        <v>100</v>
      </c>
      <c r="Z292" s="453">
        <v>100</v>
      </c>
    </row>
    <row r="293" spans="2:26" ht="105" x14ac:dyDescent="0.25">
      <c r="B293" s="450">
        <v>9</v>
      </c>
      <c r="C293" s="451" t="s">
        <v>132</v>
      </c>
      <c r="D293" s="451" t="s">
        <v>301</v>
      </c>
      <c r="E293" s="451" t="s">
        <v>734</v>
      </c>
      <c r="F293" s="451" t="s">
        <v>1230</v>
      </c>
      <c r="G293" s="451" t="s">
        <v>368</v>
      </c>
      <c r="H293" s="451" t="s">
        <v>427</v>
      </c>
      <c r="I293" s="450">
        <v>1</v>
      </c>
      <c r="J293" s="450">
        <v>1</v>
      </c>
      <c r="K293" s="451" t="s">
        <v>189</v>
      </c>
      <c r="L293" s="451" t="s">
        <v>1006</v>
      </c>
      <c r="M293" s="451" t="s">
        <v>1009</v>
      </c>
      <c r="N293" s="451" t="s">
        <v>1008</v>
      </c>
      <c r="O293" s="451" t="s">
        <v>1227</v>
      </c>
      <c r="P293" s="451" t="s">
        <v>410</v>
      </c>
      <c r="Q293" s="451" t="s">
        <v>940</v>
      </c>
      <c r="R293" s="451" t="s">
        <v>735</v>
      </c>
      <c r="S293" s="468">
        <v>0</v>
      </c>
      <c r="T293" s="468">
        <v>406252.22000000009</v>
      </c>
      <c r="U293" s="468">
        <v>406252.22000000009</v>
      </c>
      <c r="V293" s="468">
        <v>406252.22000000009</v>
      </c>
      <c r="W293" s="468">
        <v>406252.22000000009</v>
      </c>
      <c r="X293" s="468">
        <v>406252.22000000009</v>
      </c>
      <c r="Y293" s="452">
        <v>100</v>
      </c>
      <c r="Z293" s="453">
        <v>100</v>
      </c>
    </row>
    <row r="294" spans="2:26" ht="105" x14ac:dyDescent="0.25">
      <c r="B294" s="450">
        <v>10</v>
      </c>
      <c r="C294" s="451" t="s">
        <v>132</v>
      </c>
      <c r="D294" s="451" t="s">
        <v>301</v>
      </c>
      <c r="E294" s="451" t="s">
        <v>736</v>
      </c>
      <c r="F294" s="451" t="s">
        <v>1231</v>
      </c>
      <c r="G294" s="451" t="s">
        <v>368</v>
      </c>
      <c r="H294" s="451" t="s">
        <v>371</v>
      </c>
      <c r="I294" s="450">
        <v>1</v>
      </c>
      <c r="J294" s="450">
        <v>1</v>
      </c>
      <c r="K294" s="451" t="s">
        <v>189</v>
      </c>
      <c r="L294" s="451" t="s">
        <v>1010</v>
      </c>
      <c r="M294" s="451" t="s">
        <v>1011</v>
      </c>
      <c r="N294" s="451" t="s">
        <v>1100</v>
      </c>
      <c r="O294" s="451" t="s">
        <v>1232</v>
      </c>
      <c r="P294" s="451" t="s">
        <v>410</v>
      </c>
      <c r="Q294" s="451" t="s">
        <v>940</v>
      </c>
      <c r="R294" s="451" t="s">
        <v>738</v>
      </c>
      <c r="S294" s="468">
        <v>0</v>
      </c>
      <c r="T294" s="468">
        <v>263164.76000000007</v>
      </c>
      <c r="U294" s="468">
        <v>263164.76000000007</v>
      </c>
      <c r="V294" s="468">
        <v>263164.76000000007</v>
      </c>
      <c r="W294" s="468">
        <v>263164.76000000007</v>
      </c>
      <c r="X294" s="468">
        <v>263164.76000000007</v>
      </c>
      <c r="Y294" s="452">
        <v>100</v>
      </c>
      <c r="Z294" s="453">
        <v>100</v>
      </c>
    </row>
    <row r="295" spans="2:26" ht="105" x14ac:dyDescent="0.25">
      <c r="B295" s="450">
        <v>11</v>
      </c>
      <c r="C295" s="451" t="s">
        <v>132</v>
      </c>
      <c r="D295" s="451" t="s">
        <v>301</v>
      </c>
      <c r="E295" s="451" t="s">
        <v>739</v>
      </c>
      <c r="F295" s="451" t="s">
        <v>1233</v>
      </c>
      <c r="G295" s="451" t="s">
        <v>368</v>
      </c>
      <c r="H295" s="451" t="s">
        <v>435</v>
      </c>
      <c r="I295" s="450">
        <v>1</v>
      </c>
      <c r="J295" s="450">
        <v>1</v>
      </c>
      <c r="K295" s="451" t="s">
        <v>189</v>
      </c>
      <c r="L295" s="451" t="s">
        <v>1010</v>
      </c>
      <c r="M295" s="451" t="s">
        <v>1011</v>
      </c>
      <c r="N295" s="451" t="s">
        <v>1100</v>
      </c>
      <c r="O295" s="451" t="s">
        <v>1232</v>
      </c>
      <c r="P295" s="451" t="s">
        <v>410</v>
      </c>
      <c r="Q295" s="451" t="s">
        <v>940</v>
      </c>
      <c r="R295" s="451" t="s">
        <v>740</v>
      </c>
      <c r="S295" s="468">
        <v>0</v>
      </c>
      <c r="T295" s="468">
        <v>299275.58000000007</v>
      </c>
      <c r="U295" s="468">
        <v>299275.58000000007</v>
      </c>
      <c r="V295" s="468">
        <v>299275.58000000007</v>
      </c>
      <c r="W295" s="468">
        <v>299275.58000000007</v>
      </c>
      <c r="X295" s="468">
        <v>299275.58000000007</v>
      </c>
      <c r="Y295" s="452">
        <v>100</v>
      </c>
      <c r="Z295" s="453">
        <v>100</v>
      </c>
    </row>
    <row r="296" spans="2:26" ht="105" x14ac:dyDescent="0.25">
      <c r="B296" s="450">
        <v>12</v>
      </c>
      <c r="C296" s="451" t="s">
        <v>132</v>
      </c>
      <c r="D296" s="451" t="s">
        <v>301</v>
      </c>
      <c r="E296" s="451" t="s">
        <v>741</v>
      </c>
      <c r="F296" s="451" t="s">
        <v>1234</v>
      </c>
      <c r="G296" s="451" t="s">
        <v>368</v>
      </c>
      <c r="H296" s="451" t="s">
        <v>434</v>
      </c>
      <c r="I296" s="450">
        <v>1</v>
      </c>
      <c r="J296" s="450">
        <v>1</v>
      </c>
      <c r="K296" s="451" t="s">
        <v>189</v>
      </c>
      <c r="L296" s="451" t="s">
        <v>1012</v>
      </c>
      <c r="M296" s="451" t="s">
        <v>1013</v>
      </c>
      <c r="N296" s="451" t="s">
        <v>1235</v>
      </c>
      <c r="O296" s="451" t="s">
        <v>1216</v>
      </c>
      <c r="P296" s="451" t="s">
        <v>410</v>
      </c>
      <c r="Q296" s="451" t="s">
        <v>940</v>
      </c>
      <c r="R296" s="451" t="s">
        <v>744</v>
      </c>
      <c r="S296" s="468">
        <v>0</v>
      </c>
      <c r="T296" s="468">
        <v>401665.92000000004</v>
      </c>
      <c r="U296" s="468">
        <v>401665.92000000004</v>
      </c>
      <c r="V296" s="468">
        <v>401665.92000000004</v>
      </c>
      <c r="W296" s="468">
        <v>401665.92000000004</v>
      </c>
      <c r="X296" s="468">
        <v>401665.92000000004</v>
      </c>
      <c r="Y296" s="452">
        <v>100</v>
      </c>
      <c r="Z296" s="453">
        <v>100</v>
      </c>
    </row>
    <row r="297" spans="2:26" ht="105" x14ac:dyDescent="0.25">
      <c r="B297" s="450">
        <v>13</v>
      </c>
      <c r="C297" s="451" t="s">
        <v>132</v>
      </c>
      <c r="D297" s="451" t="s">
        <v>301</v>
      </c>
      <c r="E297" s="451" t="s">
        <v>745</v>
      </c>
      <c r="F297" s="451" t="s">
        <v>1236</v>
      </c>
      <c r="G297" s="451" t="s">
        <v>368</v>
      </c>
      <c r="H297" s="451" t="s">
        <v>437</v>
      </c>
      <c r="I297" s="450">
        <v>1</v>
      </c>
      <c r="J297" s="450">
        <v>1</v>
      </c>
      <c r="K297" s="451" t="s">
        <v>189</v>
      </c>
      <c r="L297" s="451" t="s">
        <v>971</v>
      </c>
      <c r="M297" s="451" t="s">
        <v>1014</v>
      </c>
      <c r="N297" s="451" t="s">
        <v>1237</v>
      </c>
      <c r="O297" s="451" t="s">
        <v>1021</v>
      </c>
      <c r="P297" s="451" t="s">
        <v>410</v>
      </c>
      <c r="Q297" s="451" t="s">
        <v>940</v>
      </c>
      <c r="R297" s="451" t="s">
        <v>747</v>
      </c>
      <c r="S297" s="468">
        <v>0</v>
      </c>
      <c r="T297" s="468">
        <v>395494.65000000008</v>
      </c>
      <c r="U297" s="468">
        <v>395494.65000000008</v>
      </c>
      <c r="V297" s="468">
        <v>395494.65000000008</v>
      </c>
      <c r="W297" s="468">
        <v>395494.65000000008</v>
      </c>
      <c r="X297" s="468">
        <v>395494.65000000008</v>
      </c>
      <c r="Y297" s="452">
        <v>100</v>
      </c>
      <c r="Z297" s="453">
        <v>100</v>
      </c>
    </row>
    <row r="298" spans="2:26" ht="105" x14ac:dyDescent="0.25">
      <c r="B298" s="450">
        <v>14</v>
      </c>
      <c r="C298" s="451" t="s">
        <v>132</v>
      </c>
      <c r="D298" s="451" t="s">
        <v>301</v>
      </c>
      <c r="E298" s="451" t="s">
        <v>1240</v>
      </c>
      <c r="F298" s="451" t="s">
        <v>1241</v>
      </c>
      <c r="G298" s="451" t="s">
        <v>368</v>
      </c>
      <c r="H298" s="451" t="s">
        <v>434</v>
      </c>
      <c r="I298" s="450">
        <v>1</v>
      </c>
      <c r="J298" s="450">
        <v>1</v>
      </c>
      <c r="K298" s="451" t="s">
        <v>189</v>
      </c>
      <c r="L298" s="451" t="s">
        <v>1208</v>
      </c>
      <c r="M298" s="451" t="s">
        <v>1242</v>
      </c>
      <c r="N298" s="451" t="s">
        <v>1501</v>
      </c>
      <c r="O298" s="451" t="s">
        <v>964</v>
      </c>
      <c r="P298" s="451" t="s">
        <v>410</v>
      </c>
      <c r="Q298" s="451" t="s">
        <v>940</v>
      </c>
      <c r="R298" s="451" t="s">
        <v>744</v>
      </c>
      <c r="S298" s="468">
        <v>0</v>
      </c>
      <c r="T298" s="468">
        <v>405182.85000000009</v>
      </c>
      <c r="U298" s="468">
        <v>405182.85000000009</v>
      </c>
      <c r="V298" s="468">
        <v>405182.85000000009</v>
      </c>
      <c r="W298" s="468">
        <v>405182.85000000009</v>
      </c>
      <c r="X298" s="468">
        <v>405182.85000000009</v>
      </c>
      <c r="Y298" s="452">
        <v>100</v>
      </c>
      <c r="Z298" s="453">
        <v>100</v>
      </c>
    </row>
    <row r="299" spans="2:26" ht="105" x14ac:dyDescent="0.25">
      <c r="B299" s="450">
        <v>15</v>
      </c>
      <c r="C299" s="451" t="s">
        <v>132</v>
      </c>
      <c r="D299" s="451" t="s">
        <v>301</v>
      </c>
      <c r="E299" s="451" t="s">
        <v>1243</v>
      </c>
      <c r="F299" s="451" t="s">
        <v>1244</v>
      </c>
      <c r="G299" s="451" t="s">
        <v>403</v>
      </c>
      <c r="H299" s="451" t="s">
        <v>1245</v>
      </c>
      <c r="I299" s="450">
        <v>1</v>
      </c>
      <c r="J299" s="450">
        <v>1</v>
      </c>
      <c r="K299" s="451" t="s">
        <v>189</v>
      </c>
      <c r="L299" s="451" t="s">
        <v>1208</v>
      </c>
      <c r="M299" s="451" t="s">
        <v>1242</v>
      </c>
      <c r="N299" s="451" t="s">
        <v>1501</v>
      </c>
      <c r="O299" s="451" t="s">
        <v>964</v>
      </c>
      <c r="P299" s="451" t="s">
        <v>410</v>
      </c>
      <c r="Q299" s="451" t="s">
        <v>940</v>
      </c>
      <c r="R299" s="451" t="s">
        <v>1246</v>
      </c>
      <c r="S299" s="468">
        <v>0</v>
      </c>
      <c r="T299" s="468">
        <v>354517.21000000008</v>
      </c>
      <c r="U299" s="468">
        <v>354517.21000000008</v>
      </c>
      <c r="V299" s="468">
        <v>354517.21000000008</v>
      </c>
      <c r="W299" s="468">
        <v>354517.21000000008</v>
      </c>
      <c r="X299" s="468">
        <v>354517.21000000008</v>
      </c>
      <c r="Y299" s="452">
        <v>100</v>
      </c>
      <c r="Z299" s="453">
        <v>100</v>
      </c>
    </row>
    <row r="300" spans="2:26" ht="105" x14ac:dyDescent="0.25">
      <c r="B300" s="450">
        <v>16</v>
      </c>
      <c r="C300" s="451" t="s">
        <v>132</v>
      </c>
      <c r="D300" s="451" t="s">
        <v>301</v>
      </c>
      <c r="E300" s="451" t="s">
        <v>1247</v>
      </c>
      <c r="F300" s="451" t="s">
        <v>1248</v>
      </c>
      <c r="G300" s="451" t="s">
        <v>403</v>
      </c>
      <c r="H300" s="451" t="s">
        <v>1245</v>
      </c>
      <c r="I300" s="450">
        <v>1</v>
      </c>
      <c r="J300" s="450">
        <v>1</v>
      </c>
      <c r="K300" s="451" t="s">
        <v>189</v>
      </c>
      <c r="L300" s="451" t="s">
        <v>1208</v>
      </c>
      <c r="M300" s="451" t="s">
        <v>1242</v>
      </c>
      <c r="N300" s="451" t="s">
        <v>1501</v>
      </c>
      <c r="O300" s="451" t="s">
        <v>964</v>
      </c>
      <c r="P300" s="451" t="s">
        <v>410</v>
      </c>
      <c r="Q300" s="451" t="s">
        <v>940</v>
      </c>
      <c r="R300" s="451" t="s">
        <v>1249</v>
      </c>
      <c r="S300" s="468">
        <v>0</v>
      </c>
      <c r="T300" s="468">
        <v>372900.70000000007</v>
      </c>
      <c r="U300" s="468">
        <v>372900.70000000007</v>
      </c>
      <c r="V300" s="468">
        <v>372900.70000000007</v>
      </c>
      <c r="W300" s="468">
        <v>372900.70000000007</v>
      </c>
      <c r="X300" s="468">
        <v>372900.70000000007</v>
      </c>
      <c r="Y300" s="452">
        <v>100</v>
      </c>
      <c r="Z300" s="453">
        <v>100</v>
      </c>
    </row>
    <row r="301" spans="2:26" ht="105" x14ac:dyDescent="0.25">
      <c r="B301" s="450">
        <v>17</v>
      </c>
      <c r="C301" s="451" t="s">
        <v>132</v>
      </c>
      <c r="D301" s="451" t="s">
        <v>301</v>
      </c>
      <c r="E301" s="451" t="s">
        <v>1250</v>
      </c>
      <c r="F301" s="451" t="s">
        <v>1251</v>
      </c>
      <c r="G301" s="451" t="s">
        <v>403</v>
      </c>
      <c r="H301" s="451" t="s">
        <v>1245</v>
      </c>
      <c r="I301" s="450">
        <v>1</v>
      </c>
      <c r="J301" s="450">
        <v>1</v>
      </c>
      <c r="K301" s="451" t="s">
        <v>189</v>
      </c>
      <c r="L301" s="451" t="s">
        <v>1136</v>
      </c>
      <c r="M301" s="451" t="s">
        <v>991</v>
      </c>
      <c r="N301" s="451" t="s">
        <v>1501</v>
      </c>
      <c r="O301" s="451" t="s">
        <v>964</v>
      </c>
      <c r="P301" s="451" t="s">
        <v>410</v>
      </c>
      <c r="Q301" s="451" t="s">
        <v>940</v>
      </c>
      <c r="R301" s="451" t="s">
        <v>1252</v>
      </c>
      <c r="S301" s="468">
        <v>0</v>
      </c>
      <c r="T301" s="468">
        <v>344975.78000000009</v>
      </c>
      <c r="U301" s="468">
        <v>344975.78000000009</v>
      </c>
      <c r="V301" s="468">
        <v>344975.78000000009</v>
      </c>
      <c r="W301" s="468">
        <v>344975.78000000009</v>
      </c>
      <c r="X301" s="468">
        <v>344975.78000000009</v>
      </c>
      <c r="Y301" s="452">
        <v>100</v>
      </c>
      <c r="Z301" s="453">
        <v>100</v>
      </c>
    </row>
    <row r="302" spans="2:26" ht="105" x14ac:dyDescent="0.25">
      <c r="B302" s="450">
        <v>18</v>
      </c>
      <c r="C302" s="451" t="s">
        <v>132</v>
      </c>
      <c r="D302" s="451" t="s">
        <v>301</v>
      </c>
      <c r="E302" s="451" t="s">
        <v>1253</v>
      </c>
      <c r="F302" s="451" t="s">
        <v>1254</v>
      </c>
      <c r="G302" s="451" t="s">
        <v>368</v>
      </c>
      <c r="H302" s="451" t="s">
        <v>435</v>
      </c>
      <c r="I302" s="450">
        <v>1</v>
      </c>
      <c r="J302" s="450">
        <v>1</v>
      </c>
      <c r="K302" s="451" t="s">
        <v>189</v>
      </c>
      <c r="L302" s="451" t="s">
        <v>1136</v>
      </c>
      <c r="M302" s="451" t="s">
        <v>991</v>
      </c>
      <c r="N302" s="451" t="s">
        <v>1501</v>
      </c>
      <c r="O302" s="451" t="s">
        <v>964</v>
      </c>
      <c r="P302" s="451" t="s">
        <v>410</v>
      </c>
      <c r="Q302" s="451" t="s">
        <v>940</v>
      </c>
      <c r="R302" s="451" t="s">
        <v>1255</v>
      </c>
      <c r="S302" s="468">
        <v>0</v>
      </c>
      <c r="T302" s="468">
        <v>380471.51000000007</v>
      </c>
      <c r="U302" s="468">
        <v>380471.51000000007</v>
      </c>
      <c r="V302" s="468">
        <v>380471.51000000007</v>
      </c>
      <c r="W302" s="468">
        <v>380471.51000000007</v>
      </c>
      <c r="X302" s="468">
        <v>380471.51000000007</v>
      </c>
      <c r="Y302" s="452">
        <v>100</v>
      </c>
      <c r="Z302" s="453">
        <v>100</v>
      </c>
    </row>
    <row r="303" spans="2:26" ht="105" x14ac:dyDescent="0.25">
      <c r="B303" s="450">
        <v>19</v>
      </c>
      <c r="C303" s="451" t="s">
        <v>132</v>
      </c>
      <c r="D303" s="451" t="s">
        <v>301</v>
      </c>
      <c r="E303" s="451" t="s">
        <v>1256</v>
      </c>
      <c r="F303" s="451" t="s">
        <v>1257</v>
      </c>
      <c r="G303" s="451" t="s">
        <v>366</v>
      </c>
      <c r="H303" s="451" t="s">
        <v>1258</v>
      </c>
      <c r="I303" s="450">
        <v>1</v>
      </c>
      <c r="J303" s="450">
        <v>1</v>
      </c>
      <c r="K303" s="451" t="s">
        <v>189</v>
      </c>
      <c r="L303" s="451" t="s">
        <v>1136</v>
      </c>
      <c r="M303" s="451" t="s">
        <v>991</v>
      </c>
      <c r="N303" s="451" t="s">
        <v>1501</v>
      </c>
      <c r="O303" s="451" t="s">
        <v>964</v>
      </c>
      <c r="P303" s="451" t="s">
        <v>410</v>
      </c>
      <c r="Q303" s="451" t="s">
        <v>940</v>
      </c>
      <c r="R303" s="451" t="s">
        <v>1259</v>
      </c>
      <c r="S303" s="468">
        <v>0</v>
      </c>
      <c r="T303" s="468">
        <v>231374.47000000009</v>
      </c>
      <c r="U303" s="468">
        <v>231374.47000000009</v>
      </c>
      <c r="V303" s="468">
        <v>231374.47000000009</v>
      </c>
      <c r="W303" s="468">
        <v>231374.47000000009</v>
      </c>
      <c r="X303" s="468">
        <v>231374.47000000009</v>
      </c>
      <c r="Y303" s="452">
        <v>100</v>
      </c>
      <c r="Z303" s="453">
        <v>100</v>
      </c>
    </row>
    <row r="304" spans="2:26" ht="105" x14ac:dyDescent="0.25">
      <c r="B304" s="450">
        <v>20</v>
      </c>
      <c r="C304" s="451" t="s">
        <v>132</v>
      </c>
      <c r="D304" s="451" t="s">
        <v>301</v>
      </c>
      <c r="E304" s="451" t="s">
        <v>1260</v>
      </c>
      <c r="F304" s="451" t="s">
        <v>1261</v>
      </c>
      <c r="G304" s="451" t="s">
        <v>368</v>
      </c>
      <c r="H304" s="451" t="s">
        <v>1262</v>
      </c>
      <c r="I304" s="450">
        <v>1</v>
      </c>
      <c r="J304" s="450">
        <v>1</v>
      </c>
      <c r="K304" s="451" t="s">
        <v>189</v>
      </c>
      <c r="L304" s="451" t="s">
        <v>1216</v>
      </c>
      <c r="M304" s="451" t="s">
        <v>1263</v>
      </c>
      <c r="N304" s="451" t="s">
        <v>1624</v>
      </c>
      <c r="O304" s="451" t="s">
        <v>1481</v>
      </c>
      <c r="P304" s="451" t="s">
        <v>410</v>
      </c>
      <c r="Q304" s="451" t="s">
        <v>940</v>
      </c>
      <c r="R304" s="451" t="s">
        <v>1264</v>
      </c>
      <c r="S304" s="468">
        <v>0</v>
      </c>
      <c r="T304" s="468">
        <v>739680.53000000026</v>
      </c>
      <c r="U304" s="468">
        <v>739680.53000000026</v>
      </c>
      <c r="V304" s="468">
        <v>739680.53000000026</v>
      </c>
      <c r="W304" s="468">
        <v>739680.53000000026</v>
      </c>
      <c r="X304" s="468">
        <v>739680.53000000026</v>
      </c>
      <c r="Y304" s="452">
        <v>100</v>
      </c>
      <c r="Z304" s="453">
        <v>100</v>
      </c>
    </row>
    <row r="305" spans="2:26" ht="105" x14ac:dyDescent="0.25">
      <c r="B305" s="450">
        <v>21</v>
      </c>
      <c r="C305" s="451" t="s">
        <v>132</v>
      </c>
      <c r="D305" s="451" t="s">
        <v>301</v>
      </c>
      <c r="E305" s="451" t="s">
        <v>1625</v>
      </c>
      <c r="F305" s="451" t="s">
        <v>1626</v>
      </c>
      <c r="G305" s="451" t="s">
        <v>403</v>
      </c>
      <c r="H305" s="451" t="s">
        <v>1627</v>
      </c>
      <c r="I305" s="450">
        <v>1</v>
      </c>
      <c r="J305" s="450">
        <v>1</v>
      </c>
      <c r="K305" s="451" t="s">
        <v>189</v>
      </c>
      <c r="L305" s="451" t="s">
        <v>1628</v>
      </c>
      <c r="M305" s="451" t="s">
        <v>986</v>
      </c>
      <c r="N305" s="451" t="s">
        <v>1629</v>
      </c>
      <c r="O305" s="451" t="s">
        <v>1454</v>
      </c>
      <c r="P305" s="451" t="s">
        <v>410</v>
      </c>
      <c r="Q305" s="451" t="s">
        <v>940</v>
      </c>
      <c r="R305" s="451" t="s">
        <v>1630</v>
      </c>
      <c r="S305" s="468">
        <v>0</v>
      </c>
      <c r="T305" s="468">
        <v>396236.87000000005</v>
      </c>
      <c r="U305" s="468">
        <v>396236.87000000005</v>
      </c>
      <c r="V305" s="468">
        <v>396236.87000000005</v>
      </c>
      <c r="W305" s="468">
        <v>396236.87000000005</v>
      </c>
      <c r="X305" s="468">
        <v>396236.87000000005</v>
      </c>
      <c r="Y305" s="452">
        <v>100</v>
      </c>
      <c r="Z305" s="453">
        <v>100</v>
      </c>
    </row>
    <row r="306" spans="2:26" ht="105" x14ac:dyDescent="0.25">
      <c r="B306" s="450">
        <v>22</v>
      </c>
      <c r="C306" s="451" t="s">
        <v>132</v>
      </c>
      <c r="D306" s="451" t="s">
        <v>301</v>
      </c>
      <c r="E306" s="451" t="s">
        <v>1631</v>
      </c>
      <c r="F306" s="451" t="s">
        <v>1632</v>
      </c>
      <c r="G306" s="451" t="s">
        <v>403</v>
      </c>
      <c r="H306" s="451" t="s">
        <v>1627</v>
      </c>
      <c r="I306" s="450">
        <v>1</v>
      </c>
      <c r="J306" s="450">
        <v>1</v>
      </c>
      <c r="K306" s="451" t="s">
        <v>189</v>
      </c>
      <c r="L306" s="451" t="s">
        <v>1628</v>
      </c>
      <c r="M306" s="451" t="s">
        <v>986</v>
      </c>
      <c r="N306" s="451" t="s">
        <v>1629</v>
      </c>
      <c r="O306" s="451" t="s">
        <v>1454</v>
      </c>
      <c r="P306" s="451" t="s">
        <v>410</v>
      </c>
      <c r="Q306" s="451" t="s">
        <v>940</v>
      </c>
      <c r="R306" s="451" t="s">
        <v>1633</v>
      </c>
      <c r="S306" s="468">
        <v>0</v>
      </c>
      <c r="T306" s="468">
        <v>350243.94000000006</v>
      </c>
      <c r="U306" s="468">
        <v>350243.94000000006</v>
      </c>
      <c r="V306" s="468">
        <v>350243.94000000006</v>
      </c>
      <c r="W306" s="468">
        <v>350243.94000000006</v>
      </c>
      <c r="X306" s="468">
        <v>350243.94000000006</v>
      </c>
      <c r="Y306" s="452">
        <v>100</v>
      </c>
      <c r="Z306" s="453">
        <v>100</v>
      </c>
    </row>
    <row r="307" spans="2:26" ht="105" x14ac:dyDescent="0.25">
      <c r="B307" s="450">
        <v>23</v>
      </c>
      <c r="C307" s="451" t="s">
        <v>132</v>
      </c>
      <c r="D307" s="451" t="s">
        <v>301</v>
      </c>
      <c r="E307" s="451" t="s">
        <v>1634</v>
      </c>
      <c r="F307" s="451" t="s">
        <v>1635</v>
      </c>
      <c r="G307" s="451" t="s">
        <v>368</v>
      </c>
      <c r="H307" s="451" t="s">
        <v>1469</v>
      </c>
      <c r="I307" s="450">
        <v>1</v>
      </c>
      <c r="J307" s="450">
        <v>1</v>
      </c>
      <c r="K307" s="451" t="s">
        <v>189</v>
      </c>
      <c r="L307" s="451" t="s">
        <v>1624</v>
      </c>
      <c r="M307" s="451" t="s">
        <v>1636</v>
      </c>
      <c r="N307" s="451" t="s">
        <v>1535</v>
      </c>
      <c r="O307" s="451" t="s">
        <v>1536</v>
      </c>
      <c r="P307" s="451" t="s">
        <v>410</v>
      </c>
      <c r="Q307" s="451" t="s">
        <v>940</v>
      </c>
      <c r="R307" s="451" t="s">
        <v>1637</v>
      </c>
      <c r="S307" s="468">
        <v>0</v>
      </c>
      <c r="T307" s="468">
        <v>391505.11000000004</v>
      </c>
      <c r="U307" s="468">
        <v>391505.11000000004</v>
      </c>
      <c r="V307" s="468">
        <v>391505.11000000004</v>
      </c>
      <c r="W307" s="468">
        <v>391505.11000000004</v>
      </c>
      <c r="X307" s="468">
        <v>391505.11000000004</v>
      </c>
      <c r="Y307" s="452">
        <v>100</v>
      </c>
      <c r="Z307" s="453">
        <v>100</v>
      </c>
    </row>
    <row r="308" spans="2:26" ht="105" x14ac:dyDescent="0.25">
      <c r="B308" s="450">
        <v>24</v>
      </c>
      <c r="C308" s="451" t="s">
        <v>132</v>
      </c>
      <c r="D308" s="451" t="s">
        <v>301</v>
      </c>
      <c r="E308" s="451" t="s">
        <v>1638</v>
      </c>
      <c r="F308" s="451" t="s">
        <v>1639</v>
      </c>
      <c r="G308" s="451" t="s">
        <v>403</v>
      </c>
      <c r="H308" s="451" t="s">
        <v>413</v>
      </c>
      <c r="I308" s="450">
        <v>1</v>
      </c>
      <c r="J308" s="450">
        <v>1</v>
      </c>
      <c r="K308" s="451" t="s">
        <v>189</v>
      </c>
      <c r="L308" s="451" t="s">
        <v>1624</v>
      </c>
      <c r="M308" s="451" t="s">
        <v>1636</v>
      </c>
      <c r="N308" s="451" t="s">
        <v>1535</v>
      </c>
      <c r="O308" s="451" t="s">
        <v>1536</v>
      </c>
      <c r="P308" s="451" t="s">
        <v>410</v>
      </c>
      <c r="Q308" s="451" t="s">
        <v>940</v>
      </c>
      <c r="R308" s="451" t="s">
        <v>1640</v>
      </c>
      <c r="S308" s="468">
        <v>0</v>
      </c>
      <c r="T308" s="468">
        <v>420950.80000000005</v>
      </c>
      <c r="U308" s="468">
        <v>420950.80000000005</v>
      </c>
      <c r="V308" s="468">
        <v>420950.80000000005</v>
      </c>
      <c r="W308" s="468">
        <v>420950.80000000005</v>
      </c>
      <c r="X308" s="468">
        <v>420950.80000000005</v>
      </c>
      <c r="Y308" s="452">
        <v>100</v>
      </c>
      <c r="Z308" s="453">
        <v>100</v>
      </c>
    </row>
    <row r="309" spans="2:26" ht="105" x14ac:dyDescent="0.25">
      <c r="B309" s="450">
        <v>25</v>
      </c>
      <c r="C309" s="451" t="s">
        <v>132</v>
      </c>
      <c r="D309" s="451" t="s">
        <v>301</v>
      </c>
      <c r="E309" s="451" t="s">
        <v>1641</v>
      </c>
      <c r="F309" s="451" t="s">
        <v>1642</v>
      </c>
      <c r="G309" s="451" t="s">
        <v>1512</v>
      </c>
      <c r="H309" s="451" t="s">
        <v>1618</v>
      </c>
      <c r="I309" s="450">
        <v>1</v>
      </c>
      <c r="J309" s="450">
        <v>1</v>
      </c>
      <c r="K309" s="451" t="s">
        <v>189</v>
      </c>
      <c r="L309" s="451" t="s">
        <v>1624</v>
      </c>
      <c r="M309" s="451" t="s">
        <v>1636</v>
      </c>
      <c r="N309" s="451" t="s">
        <v>1535</v>
      </c>
      <c r="O309" s="451" t="s">
        <v>1536</v>
      </c>
      <c r="P309" s="451" t="s">
        <v>410</v>
      </c>
      <c r="Q309" s="451" t="s">
        <v>940</v>
      </c>
      <c r="R309" s="451" t="s">
        <v>1643</v>
      </c>
      <c r="S309" s="468">
        <v>0</v>
      </c>
      <c r="T309" s="468">
        <v>501722.33000000019</v>
      </c>
      <c r="U309" s="468">
        <v>501722.33000000019</v>
      </c>
      <c r="V309" s="468">
        <v>501722.33000000019</v>
      </c>
      <c r="W309" s="468">
        <v>501722.33000000019</v>
      </c>
      <c r="X309" s="468">
        <v>501722.33000000019</v>
      </c>
      <c r="Y309" s="452">
        <v>100</v>
      </c>
      <c r="Z309" s="453">
        <v>100</v>
      </c>
    </row>
    <row r="310" spans="2:26" ht="105" x14ac:dyDescent="0.25">
      <c r="B310" s="450">
        <v>26</v>
      </c>
      <c r="C310" s="451" t="s">
        <v>132</v>
      </c>
      <c r="D310" s="451" t="s">
        <v>301</v>
      </c>
      <c r="E310" s="451" t="s">
        <v>1644</v>
      </c>
      <c r="F310" s="451" t="s">
        <v>1645</v>
      </c>
      <c r="G310" s="451" t="s">
        <v>368</v>
      </c>
      <c r="H310" s="451" t="s">
        <v>1457</v>
      </c>
      <c r="I310" s="450">
        <v>1</v>
      </c>
      <c r="J310" s="450">
        <v>1</v>
      </c>
      <c r="K310" s="451" t="s">
        <v>189</v>
      </c>
      <c r="L310" s="451" t="s">
        <v>1628</v>
      </c>
      <c r="M310" s="451" t="s">
        <v>986</v>
      </c>
      <c r="N310" s="451" t="s">
        <v>1629</v>
      </c>
      <c r="O310" s="451" t="s">
        <v>1454</v>
      </c>
      <c r="P310" s="451" t="s">
        <v>410</v>
      </c>
      <c r="Q310" s="451" t="s">
        <v>940</v>
      </c>
      <c r="R310" s="451" t="s">
        <v>1646</v>
      </c>
      <c r="S310" s="468">
        <v>0</v>
      </c>
      <c r="T310" s="468">
        <v>265438.58000000007</v>
      </c>
      <c r="U310" s="468">
        <v>265438.58000000007</v>
      </c>
      <c r="V310" s="468">
        <v>265438.58000000007</v>
      </c>
      <c r="W310" s="468">
        <v>265438.58000000007</v>
      </c>
      <c r="X310" s="468">
        <v>265438.58000000007</v>
      </c>
      <c r="Y310" s="452">
        <v>100</v>
      </c>
      <c r="Z310" s="453">
        <v>100</v>
      </c>
    </row>
    <row r="311" spans="2:26" ht="105" x14ac:dyDescent="0.25">
      <c r="B311" s="450">
        <v>27</v>
      </c>
      <c r="C311" s="451" t="s">
        <v>132</v>
      </c>
      <c r="D311" s="451" t="s">
        <v>301</v>
      </c>
      <c r="E311" s="451" t="s">
        <v>1647</v>
      </c>
      <c r="F311" s="451" t="s">
        <v>1648</v>
      </c>
      <c r="G311" s="451" t="s">
        <v>401</v>
      </c>
      <c r="H311" s="451" t="s">
        <v>411</v>
      </c>
      <c r="I311" s="450">
        <v>1</v>
      </c>
      <c r="J311" s="450">
        <v>1</v>
      </c>
      <c r="K311" s="451" t="s">
        <v>189</v>
      </c>
      <c r="L311" s="451" t="s">
        <v>1628</v>
      </c>
      <c r="M311" s="451" t="s">
        <v>986</v>
      </c>
      <c r="N311" s="451" t="s">
        <v>1629</v>
      </c>
      <c r="O311" s="451" t="s">
        <v>1416</v>
      </c>
      <c r="P311" s="451" t="s">
        <v>410</v>
      </c>
      <c r="Q311" s="451" t="s">
        <v>940</v>
      </c>
      <c r="R311" s="451" t="s">
        <v>1649</v>
      </c>
      <c r="S311" s="468">
        <v>0</v>
      </c>
      <c r="T311" s="468">
        <v>614750.40000000026</v>
      </c>
      <c r="U311" s="468">
        <v>614750.40000000026</v>
      </c>
      <c r="V311" s="468">
        <v>614750.40000000026</v>
      </c>
      <c r="W311" s="468">
        <v>614750.40000000026</v>
      </c>
      <c r="X311" s="468">
        <v>614750.40000000026</v>
      </c>
      <c r="Y311" s="452">
        <v>100</v>
      </c>
      <c r="Z311" s="453">
        <v>100</v>
      </c>
    </row>
    <row r="312" spans="2:26" ht="105" x14ac:dyDescent="0.25">
      <c r="B312" s="450">
        <v>28</v>
      </c>
      <c r="C312" s="451" t="s">
        <v>132</v>
      </c>
      <c r="D312" s="451" t="s">
        <v>301</v>
      </c>
      <c r="E312" s="451" t="s">
        <v>1650</v>
      </c>
      <c r="F312" s="451" t="s">
        <v>1651</v>
      </c>
      <c r="G312" s="451" t="s">
        <v>368</v>
      </c>
      <c r="H312" s="451" t="s">
        <v>1505</v>
      </c>
      <c r="I312" s="450">
        <v>1</v>
      </c>
      <c r="J312" s="450">
        <v>1</v>
      </c>
      <c r="K312" s="451" t="s">
        <v>189</v>
      </c>
      <c r="L312" s="451" t="s">
        <v>1183</v>
      </c>
      <c r="M312" s="451" t="s">
        <v>986</v>
      </c>
      <c r="N312" s="451" t="s">
        <v>1269</v>
      </c>
      <c r="O312" s="451" t="s">
        <v>1413</v>
      </c>
      <c r="P312" s="451" t="s">
        <v>410</v>
      </c>
      <c r="Q312" s="451" t="s">
        <v>940</v>
      </c>
      <c r="R312" s="451" t="s">
        <v>1652</v>
      </c>
      <c r="S312" s="468">
        <v>0</v>
      </c>
      <c r="T312" s="468">
        <v>364892.35000000009</v>
      </c>
      <c r="U312" s="468">
        <v>364892.35000000009</v>
      </c>
      <c r="V312" s="468">
        <v>364892.35000000009</v>
      </c>
      <c r="W312" s="468">
        <v>364892.35000000009</v>
      </c>
      <c r="X312" s="468">
        <v>364892.35000000009</v>
      </c>
      <c r="Y312" s="452">
        <v>100</v>
      </c>
      <c r="Z312" s="453">
        <v>100</v>
      </c>
    </row>
    <row r="313" spans="2:26" ht="105" x14ac:dyDescent="0.25">
      <c r="B313" s="450">
        <v>29</v>
      </c>
      <c r="C313" s="451" t="s">
        <v>132</v>
      </c>
      <c r="D313" s="451" t="s">
        <v>301</v>
      </c>
      <c r="E313" s="451" t="s">
        <v>1653</v>
      </c>
      <c r="F313" s="451" t="s">
        <v>1654</v>
      </c>
      <c r="G313" s="451" t="s">
        <v>403</v>
      </c>
      <c r="H313" s="451" t="s">
        <v>412</v>
      </c>
      <c r="I313" s="450">
        <v>1</v>
      </c>
      <c r="J313" s="450">
        <v>1</v>
      </c>
      <c r="K313" s="451" t="s">
        <v>189</v>
      </c>
      <c r="L313" s="451" t="s">
        <v>1624</v>
      </c>
      <c r="M313" s="451" t="s">
        <v>1636</v>
      </c>
      <c r="N313" s="451" t="s">
        <v>1535</v>
      </c>
      <c r="O313" s="451" t="s">
        <v>1536</v>
      </c>
      <c r="P313" s="451" t="s">
        <v>410</v>
      </c>
      <c r="Q313" s="451" t="s">
        <v>940</v>
      </c>
      <c r="R313" s="451" t="s">
        <v>1655</v>
      </c>
      <c r="S313" s="468">
        <v>0</v>
      </c>
      <c r="T313" s="468">
        <v>360538.87000000005</v>
      </c>
      <c r="U313" s="468">
        <v>360538.87000000005</v>
      </c>
      <c r="V313" s="468">
        <v>360538.87000000005</v>
      </c>
      <c r="W313" s="468">
        <v>360538.87000000005</v>
      </c>
      <c r="X313" s="468">
        <v>360538.87000000005</v>
      </c>
      <c r="Y313" s="452">
        <v>100</v>
      </c>
      <c r="Z313" s="453">
        <v>100</v>
      </c>
    </row>
    <row r="314" spans="2:26" ht="105" x14ac:dyDescent="0.25">
      <c r="B314" s="450">
        <v>30</v>
      </c>
      <c r="C314" s="451" t="s">
        <v>132</v>
      </c>
      <c r="D314" s="451" t="s">
        <v>301</v>
      </c>
      <c r="E314" s="451" t="s">
        <v>1656</v>
      </c>
      <c r="F314" s="451" t="s">
        <v>1657</v>
      </c>
      <c r="G314" s="451" t="s">
        <v>368</v>
      </c>
      <c r="H314" s="451" t="s">
        <v>1505</v>
      </c>
      <c r="I314" s="450">
        <v>1</v>
      </c>
      <c r="J314" s="450">
        <v>1</v>
      </c>
      <c r="K314" s="451" t="s">
        <v>189</v>
      </c>
      <c r="L314" s="451" t="s">
        <v>1183</v>
      </c>
      <c r="M314" s="451" t="s">
        <v>986</v>
      </c>
      <c r="N314" s="451" t="s">
        <v>1269</v>
      </c>
      <c r="O314" s="451" t="s">
        <v>1413</v>
      </c>
      <c r="P314" s="451" t="s">
        <v>410</v>
      </c>
      <c r="Q314" s="451" t="s">
        <v>940</v>
      </c>
      <c r="R314" s="451" t="s">
        <v>1658</v>
      </c>
      <c r="S314" s="468">
        <v>0</v>
      </c>
      <c r="T314" s="468">
        <v>239671.2300000001</v>
      </c>
      <c r="U314" s="468">
        <v>239671.2300000001</v>
      </c>
      <c r="V314" s="468">
        <v>239671.2300000001</v>
      </c>
      <c r="W314" s="468">
        <v>239671.2300000001</v>
      </c>
      <c r="X314" s="468">
        <v>239671.2300000001</v>
      </c>
      <c r="Y314" s="452">
        <v>100</v>
      </c>
      <c r="Z314" s="453">
        <v>100</v>
      </c>
    </row>
    <row r="315" spans="2:26" ht="105" x14ac:dyDescent="0.25">
      <c r="B315" s="450">
        <v>31</v>
      </c>
      <c r="C315" s="451" t="s">
        <v>132</v>
      </c>
      <c r="D315" s="451" t="s">
        <v>301</v>
      </c>
      <c r="E315" s="451" t="s">
        <v>1659</v>
      </c>
      <c r="F315" s="451" t="s">
        <v>1660</v>
      </c>
      <c r="G315" s="451" t="s">
        <v>366</v>
      </c>
      <c r="H315" s="451" t="s">
        <v>1500</v>
      </c>
      <c r="I315" s="450">
        <v>1</v>
      </c>
      <c r="J315" s="450">
        <v>1</v>
      </c>
      <c r="K315" s="451" t="s">
        <v>189</v>
      </c>
      <c r="L315" s="451" t="s">
        <v>1183</v>
      </c>
      <c r="M315" s="451" t="s">
        <v>986</v>
      </c>
      <c r="N315" s="451" t="s">
        <v>1269</v>
      </c>
      <c r="O315" s="451" t="s">
        <v>1413</v>
      </c>
      <c r="P315" s="451" t="s">
        <v>410</v>
      </c>
      <c r="Q315" s="451" t="s">
        <v>940</v>
      </c>
      <c r="R315" s="451" t="s">
        <v>1661</v>
      </c>
      <c r="S315" s="468">
        <v>0</v>
      </c>
      <c r="T315" s="468">
        <v>403643.72000000009</v>
      </c>
      <c r="U315" s="468">
        <v>403643.72000000009</v>
      </c>
      <c r="V315" s="468">
        <v>403643.72000000009</v>
      </c>
      <c r="W315" s="468">
        <v>403643.72000000009</v>
      </c>
      <c r="X315" s="468">
        <v>403643.72000000009</v>
      </c>
      <c r="Y315" s="452">
        <v>100</v>
      </c>
      <c r="Z315" s="453">
        <v>100</v>
      </c>
    </row>
    <row r="316" spans="2:26" ht="105" x14ac:dyDescent="0.25">
      <c r="B316" s="450">
        <v>32</v>
      </c>
      <c r="C316" s="451" t="s">
        <v>132</v>
      </c>
      <c r="D316" s="451" t="s">
        <v>301</v>
      </c>
      <c r="E316" s="451" t="s">
        <v>1662</v>
      </c>
      <c r="F316" s="451" t="s">
        <v>1663</v>
      </c>
      <c r="G316" s="451" t="s">
        <v>366</v>
      </c>
      <c r="H316" s="451" t="s">
        <v>1500</v>
      </c>
      <c r="I316" s="450">
        <v>1</v>
      </c>
      <c r="J316" s="450">
        <v>1</v>
      </c>
      <c r="K316" s="451" t="s">
        <v>189</v>
      </c>
      <c r="L316" s="451" t="s">
        <v>1183</v>
      </c>
      <c r="M316" s="451" t="s">
        <v>986</v>
      </c>
      <c r="N316" s="451" t="s">
        <v>1269</v>
      </c>
      <c r="O316" s="451" t="s">
        <v>1413</v>
      </c>
      <c r="P316" s="451" t="s">
        <v>410</v>
      </c>
      <c r="Q316" s="451" t="s">
        <v>940</v>
      </c>
      <c r="R316" s="451" t="s">
        <v>1664</v>
      </c>
      <c r="S316" s="468">
        <v>0</v>
      </c>
      <c r="T316" s="468">
        <v>403643.72000000009</v>
      </c>
      <c r="U316" s="468">
        <v>403643.72000000009</v>
      </c>
      <c r="V316" s="468">
        <v>403643.72000000009</v>
      </c>
      <c r="W316" s="468">
        <v>403643.72000000009</v>
      </c>
      <c r="X316" s="468">
        <v>403643.72000000009</v>
      </c>
      <c r="Y316" s="452">
        <v>100</v>
      </c>
      <c r="Z316" s="453">
        <v>100</v>
      </c>
    </row>
    <row r="317" spans="2:26" ht="105" x14ac:dyDescent="0.25">
      <c r="B317" s="450">
        <v>33</v>
      </c>
      <c r="C317" s="451" t="s">
        <v>132</v>
      </c>
      <c r="D317" s="451" t="s">
        <v>301</v>
      </c>
      <c r="E317" s="451" t="s">
        <v>1665</v>
      </c>
      <c r="F317" s="451" t="s">
        <v>1666</v>
      </c>
      <c r="G317" s="451" t="s">
        <v>401</v>
      </c>
      <c r="H317" s="451" t="s">
        <v>402</v>
      </c>
      <c r="I317" s="450">
        <v>1</v>
      </c>
      <c r="J317" s="450">
        <v>1</v>
      </c>
      <c r="K317" s="451" t="s">
        <v>189</v>
      </c>
      <c r="L317" s="451" t="s">
        <v>1196</v>
      </c>
      <c r="M317" s="451" t="s">
        <v>986</v>
      </c>
      <c r="N317" s="451" t="s">
        <v>1242</v>
      </c>
      <c r="O317" s="451" t="s">
        <v>1539</v>
      </c>
      <c r="P317" s="451" t="s">
        <v>410</v>
      </c>
      <c r="Q317" s="451" t="s">
        <v>940</v>
      </c>
      <c r="R317" s="451" t="s">
        <v>1667</v>
      </c>
      <c r="S317" s="468">
        <v>0</v>
      </c>
      <c r="T317" s="468">
        <v>395255.44000000006</v>
      </c>
      <c r="U317" s="468">
        <v>395255.44000000006</v>
      </c>
      <c r="V317" s="468">
        <v>395255.44000000006</v>
      </c>
      <c r="W317" s="468">
        <v>395255.44000000006</v>
      </c>
      <c r="X317" s="468">
        <v>395255.44000000006</v>
      </c>
      <c r="Y317" s="452">
        <v>100</v>
      </c>
      <c r="Z317" s="453">
        <v>100</v>
      </c>
    </row>
    <row r="318" spans="2:26" ht="105" x14ac:dyDescent="0.25">
      <c r="B318" s="450">
        <v>34</v>
      </c>
      <c r="C318" s="451" t="s">
        <v>132</v>
      </c>
      <c r="D318" s="451" t="s">
        <v>301</v>
      </c>
      <c r="E318" s="451" t="s">
        <v>1668</v>
      </c>
      <c r="F318" s="451" t="s">
        <v>1669</v>
      </c>
      <c r="G318" s="451" t="s">
        <v>368</v>
      </c>
      <c r="H318" s="451" t="s">
        <v>426</v>
      </c>
      <c r="I318" s="450">
        <v>1</v>
      </c>
      <c r="J318" s="450">
        <v>1</v>
      </c>
      <c r="K318" s="451" t="s">
        <v>189</v>
      </c>
      <c r="L318" s="451" t="s">
        <v>1670</v>
      </c>
      <c r="M318" s="451" t="s">
        <v>986</v>
      </c>
      <c r="N318" s="451" t="s">
        <v>1445</v>
      </c>
      <c r="O318" s="451" t="s">
        <v>1671</v>
      </c>
      <c r="P318" s="451" t="s">
        <v>410</v>
      </c>
      <c r="Q318" s="451" t="s">
        <v>940</v>
      </c>
      <c r="R318" s="451" t="s">
        <v>1672</v>
      </c>
      <c r="S318" s="468">
        <v>0</v>
      </c>
      <c r="T318" s="468">
        <v>391164.28000000009</v>
      </c>
      <c r="U318" s="468">
        <v>391164.28000000009</v>
      </c>
      <c r="V318" s="468">
        <v>391164.28000000009</v>
      </c>
      <c r="W318" s="468">
        <v>391164.28000000009</v>
      </c>
      <c r="X318" s="468">
        <v>391164.28000000009</v>
      </c>
      <c r="Y318" s="452">
        <v>100</v>
      </c>
      <c r="Z318" s="453">
        <v>100</v>
      </c>
    </row>
    <row r="319" spans="2:26" ht="105" x14ac:dyDescent="0.25">
      <c r="B319" s="450">
        <v>35</v>
      </c>
      <c r="C319" s="451" t="s">
        <v>132</v>
      </c>
      <c r="D319" s="451" t="s">
        <v>301</v>
      </c>
      <c r="E319" s="451" t="s">
        <v>1673</v>
      </c>
      <c r="F319" s="451" t="s">
        <v>1674</v>
      </c>
      <c r="G319" s="451" t="s">
        <v>1512</v>
      </c>
      <c r="H319" s="451" t="s">
        <v>1618</v>
      </c>
      <c r="I319" s="450">
        <v>1</v>
      </c>
      <c r="J319" s="450">
        <v>1</v>
      </c>
      <c r="K319" s="451" t="s">
        <v>189</v>
      </c>
      <c r="L319" s="451" t="s">
        <v>1492</v>
      </c>
      <c r="M319" s="451" t="s">
        <v>986</v>
      </c>
      <c r="N319" s="451" t="s">
        <v>1675</v>
      </c>
      <c r="O319" s="451" t="s">
        <v>1676</v>
      </c>
      <c r="P319" s="451" t="s">
        <v>410</v>
      </c>
      <c r="Q319" s="451" t="s">
        <v>940</v>
      </c>
      <c r="R319" s="451" t="s">
        <v>1677</v>
      </c>
      <c r="S319" s="468">
        <v>0</v>
      </c>
      <c r="T319" s="468">
        <v>375314.78000000009</v>
      </c>
      <c r="U319" s="468">
        <v>375314.78000000009</v>
      </c>
      <c r="V319" s="468">
        <v>375314.78000000009</v>
      </c>
      <c r="W319" s="468">
        <v>375314.78000000009</v>
      </c>
      <c r="X319" s="468">
        <v>375314.78000000009</v>
      </c>
      <c r="Y319" s="452">
        <v>100</v>
      </c>
      <c r="Z319" s="453">
        <v>100</v>
      </c>
    </row>
    <row r="320" spans="2:26" ht="105" x14ac:dyDescent="0.25">
      <c r="B320" s="450">
        <v>36</v>
      </c>
      <c r="C320" s="451" t="s">
        <v>132</v>
      </c>
      <c r="D320" s="451" t="s">
        <v>301</v>
      </c>
      <c r="E320" s="451" t="s">
        <v>1678</v>
      </c>
      <c r="F320" s="451" t="s">
        <v>1679</v>
      </c>
      <c r="G320" s="451" t="s">
        <v>399</v>
      </c>
      <c r="H320" s="451" t="s">
        <v>363</v>
      </c>
      <c r="I320" s="450">
        <v>1</v>
      </c>
      <c r="J320" s="450">
        <v>1</v>
      </c>
      <c r="K320" s="451" t="s">
        <v>1279</v>
      </c>
      <c r="L320" s="451" t="s">
        <v>982</v>
      </c>
      <c r="M320" s="451" t="s">
        <v>1407</v>
      </c>
      <c r="N320" s="451" t="s">
        <v>1546</v>
      </c>
      <c r="O320" s="451" t="s">
        <v>1604</v>
      </c>
      <c r="P320" s="451" t="s">
        <v>410</v>
      </c>
      <c r="Q320" s="451" t="s">
        <v>940</v>
      </c>
      <c r="R320" s="451" t="s">
        <v>1680</v>
      </c>
      <c r="S320" s="468">
        <v>0</v>
      </c>
      <c r="T320" s="468">
        <v>231773.35000000009</v>
      </c>
      <c r="U320" s="468">
        <v>231773.35000000009</v>
      </c>
      <c r="V320" s="468">
        <v>231773.35000000009</v>
      </c>
      <c r="W320" s="468">
        <v>231773.35000000009</v>
      </c>
      <c r="X320" s="468">
        <v>231773.35000000009</v>
      </c>
      <c r="Y320" s="452">
        <v>100</v>
      </c>
      <c r="Z320" s="453">
        <v>100</v>
      </c>
    </row>
    <row r="321" spans="2:26" ht="15.75" customHeight="1" x14ac:dyDescent="0.25">
      <c r="B321" s="416" t="s">
        <v>400</v>
      </c>
      <c r="C321" s="417"/>
      <c r="D321" s="417"/>
      <c r="E321" s="417"/>
      <c r="F321" s="417"/>
      <c r="G321" s="307">
        <v>36</v>
      </c>
      <c r="H321" s="416"/>
      <c r="I321" s="417"/>
      <c r="J321" s="417"/>
      <c r="K321" s="418"/>
      <c r="L321" s="417"/>
      <c r="M321" s="417"/>
      <c r="N321" s="417"/>
      <c r="O321" s="417"/>
      <c r="P321" s="417"/>
      <c r="Q321" s="417"/>
      <c r="R321" s="417"/>
      <c r="S321" s="311"/>
      <c r="T321" s="311"/>
      <c r="U321" s="311"/>
      <c r="V321" s="311"/>
      <c r="W321" s="311"/>
      <c r="X321" s="311"/>
      <c r="Y321" s="219"/>
      <c r="Z321" s="219"/>
    </row>
    <row r="322" spans="2:26" ht="15.75" customHeight="1" x14ac:dyDescent="0.25">
      <c r="B322" s="454" t="s">
        <v>956</v>
      </c>
      <c r="C322" s="455"/>
      <c r="D322" s="455"/>
      <c r="E322" s="455"/>
      <c r="F322" s="455"/>
      <c r="G322" s="455"/>
      <c r="H322" s="455"/>
      <c r="I322" s="455"/>
      <c r="J322" s="455"/>
      <c r="K322" s="455"/>
      <c r="L322" s="455"/>
      <c r="M322" s="455"/>
      <c r="N322" s="455"/>
      <c r="O322" s="455"/>
      <c r="P322" s="455"/>
      <c r="Q322" s="455"/>
      <c r="R322" s="455"/>
      <c r="S322" s="455"/>
      <c r="T322" s="455"/>
      <c r="U322" s="455"/>
      <c r="V322" s="455"/>
      <c r="W322" s="455"/>
      <c r="X322" s="455"/>
      <c r="Y322" s="455"/>
      <c r="Z322" s="456"/>
    </row>
    <row r="323" spans="2:26" s="193" customFormat="1" ht="75" x14ac:dyDescent="0.2">
      <c r="B323" s="304">
        <v>1</v>
      </c>
      <c r="C323" s="305" t="s">
        <v>279</v>
      </c>
      <c r="D323" s="305" t="s">
        <v>281</v>
      </c>
      <c r="E323" s="305" t="s">
        <v>1681</v>
      </c>
      <c r="F323" s="305" t="s">
        <v>282</v>
      </c>
      <c r="G323" s="305" t="s">
        <v>399</v>
      </c>
      <c r="H323" s="305" t="s">
        <v>363</v>
      </c>
      <c r="I323" s="304">
        <v>1</v>
      </c>
      <c r="J323" s="304">
        <v>0</v>
      </c>
      <c r="K323" s="305" t="s">
        <v>140</v>
      </c>
      <c r="L323" s="305" t="s">
        <v>1428</v>
      </c>
      <c r="M323" s="305" t="s">
        <v>935</v>
      </c>
      <c r="N323" s="305" t="s">
        <v>1428</v>
      </c>
      <c r="O323" s="305" t="s">
        <v>364</v>
      </c>
      <c r="P323" s="305" t="s">
        <v>1062</v>
      </c>
      <c r="Q323" s="305" t="s">
        <v>940</v>
      </c>
      <c r="R323" s="305" t="s">
        <v>937</v>
      </c>
      <c r="S323" s="310">
        <v>0</v>
      </c>
      <c r="T323" s="310">
        <v>544610.00000000012</v>
      </c>
      <c r="U323" s="310">
        <v>544610.00000000012</v>
      </c>
      <c r="V323" s="310">
        <v>544610.00000000012</v>
      </c>
      <c r="W323" s="310">
        <v>544610.00000000012</v>
      </c>
      <c r="X323" s="310">
        <v>544610.00000000012</v>
      </c>
      <c r="Y323" s="306">
        <v>100</v>
      </c>
      <c r="Z323" s="308">
        <v>0</v>
      </c>
    </row>
    <row r="324" spans="2:26" ht="45" x14ac:dyDescent="0.25">
      <c r="B324" s="304">
        <v>2</v>
      </c>
      <c r="C324" s="305" t="s">
        <v>279</v>
      </c>
      <c r="D324" s="305" t="s">
        <v>281</v>
      </c>
      <c r="E324" s="305" t="s">
        <v>1682</v>
      </c>
      <c r="F324" s="305" t="s">
        <v>282</v>
      </c>
      <c r="G324" s="305" t="s">
        <v>399</v>
      </c>
      <c r="H324" s="305" t="s">
        <v>363</v>
      </c>
      <c r="I324" s="304">
        <v>1</v>
      </c>
      <c r="J324" s="304">
        <v>0</v>
      </c>
      <c r="K324" s="305" t="s">
        <v>140</v>
      </c>
      <c r="L324" s="305" t="s">
        <v>1428</v>
      </c>
      <c r="M324" s="305" t="s">
        <v>935</v>
      </c>
      <c r="N324" s="305" t="s">
        <v>1428</v>
      </c>
      <c r="O324" s="305" t="s">
        <v>364</v>
      </c>
      <c r="P324" s="305" t="s">
        <v>405</v>
      </c>
      <c r="Q324" s="305" t="s">
        <v>940</v>
      </c>
      <c r="R324" s="305" t="s">
        <v>937</v>
      </c>
      <c r="S324" s="310">
        <v>0</v>
      </c>
      <c r="T324" s="310">
        <v>2051764.92</v>
      </c>
      <c r="U324" s="310">
        <v>2051764.92</v>
      </c>
      <c r="V324" s="310">
        <v>903767.92000000027</v>
      </c>
      <c r="W324" s="310">
        <v>903767.92000000027</v>
      </c>
      <c r="X324" s="310">
        <v>903767.92000000027</v>
      </c>
      <c r="Y324" s="306">
        <v>44.048317192205438</v>
      </c>
      <c r="Z324" s="308">
        <v>0</v>
      </c>
    </row>
    <row r="325" spans="2:26" ht="45" x14ac:dyDescent="0.25">
      <c r="B325" s="304">
        <v>3</v>
      </c>
      <c r="C325" s="305" t="s">
        <v>279</v>
      </c>
      <c r="D325" s="305" t="s">
        <v>281</v>
      </c>
      <c r="E325" s="305" t="s">
        <v>748</v>
      </c>
      <c r="F325" s="305" t="s">
        <v>282</v>
      </c>
      <c r="G325" s="305" t="s">
        <v>399</v>
      </c>
      <c r="H325" s="305" t="s">
        <v>363</v>
      </c>
      <c r="I325" s="304">
        <v>1</v>
      </c>
      <c r="J325" s="304">
        <v>0</v>
      </c>
      <c r="K325" s="305" t="s">
        <v>140</v>
      </c>
      <c r="L325" s="305" t="s">
        <v>939</v>
      </c>
      <c r="M325" s="305" t="s">
        <v>935</v>
      </c>
      <c r="N325" s="305" t="s">
        <v>939</v>
      </c>
      <c r="O325" s="305" t="s">
        <v>364</v>
      </c>
      <c r="P325" s="305" t="s">
        <v>365</v>
      </c>
      <c r="Q325" s="305" t="s">
        <v>940</v>
      </c>
      <c r="R325" s="305" t="s">
        <v>937</v>
      </c>
      <c r="S325" s="310">
        <v>1000000</v>
      </c>
      <c r="T325" s="310">
        <v>6146170.8400000008</v>
      </c>
      <c r="U325" s="310">
        <v>5146170.8400000008</v>
      </c>
      <c r="V325" s="310">
        <v>5070259.9600000009</v>
      </c>
      <c r="W325" s="310">
        <v>5070259.9600000009</v>
      </c>
      <c r="X325" s="310">
        <v>5070259.9600000009</v>
      </c>
      <c r="Y325" s="306">
        <v>82.494614809633234</v>
      </c>
      <c r="Z325" s="308">
        <v>0</v>
      </c>
    </row>
    <row r="326" spans="2:26" ht="75" x14ac:dyDescent="0.25">
      <c r="B326" s="304">
        <v>4</v>
      </c>
      <c r="C326" s="305" t="s">
        <v>280</v>
      </c>
      <c r="D326" s="305" t="s">
        <v>281</v>
      </c>
      <c r="E326" s="305" t="s">
        <v>749</v>
      </c>
      <c r="F326" s="305" t="s">
        <v>192</v>
      </c>
      <c r="G326" s="305" t="s">
        <v>399</v>
      </c>
      <c r="H326" s="305" t="s">
        <v>363</v>
      </c>
      <c r="I326" s="304">
        <v>1</v>
      </c>
      <c r="J326" s="304">
        <v>0</v>
      </c>
      <c r="K326" s="305" t="s">
        <v>140</v>
      </c>
      <c r="L326" s="305" t="s">
        <v>939</v>
      </c>
      <c r="M326" s="305" t="s">
        <v>935</v>
      </c>
      <c r="N326" s="305" t="s">
        <v>364</v>
      </c>
      <c r="O326" s="305" t="s">
        <v>364</v>
      </c>
      <c r="P326" s="305" t="s">
        <v>365</v>
      </c>
      <c r="Q326" s="305" t="s">
        <v>940</v>
      </c>
      <c r="R326" s="305" t="s">
        <v>937</v>
      </c>
      <c r="S326" s="310">
        <v>2000000</v>
      </c>
      <c r="T326" s="310">
        <v>2000000</v>
      </c>
      <c r="U326" s="310">
        <v>0</v>
      </c>
      <c r="V326" s="310">
        <v>0</v>
      </c>
      <c r="W326" s="310">
        <v>0</v>
      </c>
      <c r="X326" s="310">
        <v>0</v>
      </c>
      <c r="Y326" s="306">
        <v>0</v>
      </c>
      <c r="Z326" s="308">
        <v>0</v>
      </c>
    </row>
    <row r="327" spans="2:26" ht="75" x14ac:dyDescent="0.25">
      <c r="B327" s="304">
        <v>5</v>
      </c>
      <c r="C327" s="305" t="s">
        <v>280</v>
      </c>
      <c r="D327" s="305" t="s">
        <v>281</v>
      </c>
      <c r="E327" s="305" t="s">
        <v>750</v>
      </c>
      <c r="F327" s="305" t="s">
        <v>751</v>
      </c>
      <c r="G327" s="305" t="s">
        <v>399</v>
      </c>
      <c r="H327" s="305" t="s">
        <v>363</v>
      </c>
      <c r="I327" s="304">
        <v>1</v>
      </c>
      <c r="J327" s="304">
        <v>1</v>
      </c>
      <c r="K327" s="305" t="s">
        <v>140</v>
      </c>
      <c r="L327" s="305" t="s">
        <v>939</v>
      </c>
      <c r="M327" s="305" t="s">
        <v>935</v>
      </c>
      <c r="N327" s="305" t="s">
        <v>939</v>
      </c>
      <c r="O327" s="305" t="s">
        <v>962</v>
      </c>
      <c r="P327" s="305" t="s">
        <v>365</v>
      </c>
      <c r="Q327" s="305" t="s">
        <v>940</v>
      </c>
      <c r="R327" s="305" t="s">
        <v>937</v>
      </c>
      <c r="S327" s="310">
        <v>0</v>
      </c>
      <c r="T327" s="310">
        <v>173983.90000000008</v>
      </c>
      <c r="U327" s="310">
        <v>173983.90000000008</v>
      </c>
      <c r="V327" s="310">
        <v>173983.90000000008</v>
      </c>
      <c r="W327" s="310">
        <v>173983.90000000008</v>
      </c>
      <c r="X327" s="310">
        <v>173983.90000000008</v>
      </c>
      <c r="Y327" s="306">
        <v>100</v>
      </c>
      <c r="Z327" s="308">
        <v>100</v>
      </c>
    </row>
    <row r="328" spans="2:26" ht="90" x14ac:dyDescent="0.25">
      <c r="B328" s="304">
        <v>6</v>
      </c>
      <c r="C328" s="305" t="s">
        <v>280</v>
      </c>
      <c r="D328" s="305" t="s">
        <v>281</v>
      </c>
      <c r="E328" s="305" t="s">
        <v>1112</v>
      </c>
      <c r="F328" s="305" t="s">
        <v>1113</v>
      </c>
      <c r="G328" s="305" t="s">
        <v>399</v>
      </c>
      <c r="H328" s="305" t="s">
        <v>363</v>
      </c>
      <c r="I328" s="304">
        <v>1</v>
      </c>
      <c r="J328" s="304">
        <v>0</v>
      </c>
      <c r="K328" s="305" t="s">
        <v>140</v>
      </c>
      <c r="L328" s="305" t="s">
        <v>990</v>
      </c>
      <c r="M328" s="305" t="s">
        <v>935</v>
      </c>
      <c r="N328" s="305" t="s">
        <v>990</v>
      </c>
      <c r="O328" s="305" t="s">
        <v>364</v>
      </c>
      <c r="P328" s="305" t="s">
        <v>365</v>
      </c>
      <c r="Q328" s="305" t="s">
        <v>940</v>
      </c>
      <c r="R328" s="305" t="s">
        <v>937</v>
      </c>
      <c r="S328" s="310">
        <v>0</v>
      </c>
      <c r="T328" s="310">
        <v>4421000.0000000009</v>
      </c>
      <c r="U328" s="310">
        <v>4420275.4200000009</v>
      </c>
      <c r="V328" s="310">
        <v>4420275.4200000009</v>
      </c>
      <c r="W328" s="310">
        <v>4420275.4200000009</v>
      </c>
      <c r="X328" s="310">
        <v>4420275.4200000009</v>
      </c>
      <c r="Y328" s="306">
        <v>99.983610495363038</v>
      </c>
      <c r="Z328" s="308">
        <v>0</v>
      </c>
    </row>
    <row r="329" spans="2:26" ht="45" x14ac:dyDescent="0.25">
      <c r="B329" s="304">
        <v>7</v>
      </c>
      <c r="C329" s="305" t="s">
        <v>279</v>
      </c>
      <c r="D329" s="305" t="s">
        <v>281</v>
      </c>
      <c r="E329" s="305" t="s">
        <v>1683</v>
      </c>
      <c r="F329" s="305" t="s">
        <v>282</v>
      </c>
      <c r="G329" s="305" t="s">
        <v>399</v>
      </c>
      <c r="H329" s="305" t="s">
        <v>363</v>
      </c>
      <c r="I329" s="304">
        <v>1</v>
      </c>
      <c r="J329" s="304">
        <v>0</v>
      </c>
      <c r="K329" s="305" t="s">
        <v>140</v>
      </c>
      <c r="L329" s="305" t="s">
        <v>1428</v>
      </c>
      <c r="M329" s="305" t="s">
        <v>935</v>
      </c>
      <c r="N329" s="305" t="s">
        <v>1428</v>
      </c>
      <c r="O329" s="305" t="s">
        <v>364</v>
      </c>
      <c r="P329" s="305" t="s">
        <v>369</v>
      </c>
      <c r="Q329" s="305" t="s">
        <v>940</v>
      </c>
      <c r="R329" s="305" t="s">
        <v>937</v>
      </c>
      <c r="S329" s="310">
        <v>0</v>
      </c>
      <c r="T329" s="310">
        <v>270170.84000000008</v>
      </c>
      <c r="U329" s="310">
        <v>270170.84000000008</v>
      </c>
      <c r="V329" s="310">
        <v>270170.84000000008</v>
      </c>
      <c r="W329" s="310">
        <v>270170.84000000008</v>
      </c>
      <c r="X329" s="310">
        <v>270170.84000000008</v>
      </c>
      <c r="Y329" s="306">
        <v>100</v>
      </c>
      <c r="Z329" s="308">
        <v>0</v>
      </c>
    </row>
    <row r="330" spans="2:26" ht="75" x14ac:dyDescent="0.25">
      <c r="B330" s="304">
        <v>8</v>
      </c>
      <c r="C330" s="305" t="s">
        <v>280</v>
      </c>
      <c r="D330" s="305" t="s">
        <v>281</v>
      </c>
      <c r="E330" s="305" t="s">
        <v>752</v>
      </c>
      <c r="F330" s="305" t="s">
        <v>192</v>
      </c>
      <c r="G330" s="305" t="s">
        <v>399</v>
      </c>
      <c r="H330" s="305" t="s">
        <v>363</v>
      </c>
      <c r="I330" s="304">
        <v>1</v>
      </c>
      <c r="J330" s="304">
        <v>0</v>
      </c>
      <c r="K330" s="305" t="s">
        <v>140</v>
      </c>
      <c r="L330" s="305" t="s">
        <v>939</v>
      </c>
      <c r="M330" s="305" t="s">
        <v>935</v>
      </c>
      <c r="N330" s="305" t="s">
        <v>939</v>
      </c>
      <c r="O330" s="305" t="s">
        <v>364</v>
      </c>
      <c r="P330" s="305" t="s">
        <v>369</v>
      </c>
      <c r="Q330" s="305" t="s">
        <v>940</v>
      </c>
      <c r="R330" s="305" t="s">
        <v>937</v>
      </c>
      <c r="S330" s="310">
        <v>0</v>
      </c>
      <c r="T330" s="310">
        <v>4000000.0000000009</v>
      </c>
      <c r="U330" s="310">
        <v>3689117.1000000006</v>
      </c>
      <c r="V330" s="310">
        <v>3689117.1000000006</v>
      </c>
      <c r="W330" s="310">
        <v>3689117.1000000006</v>
      </c>
      <c r="X330" s="310">
        <v>3689117.1000000006</v>
      </c>
      <c r="Y330" s="306">
        <v>92.227927499999993</v>
      </c>
      <c r="Z330" s="308">
        <v>0</v>
      </c>
    </row>
    <row r="331" spans="2:26" ht="45" x14ac:dyDescent="0.25">
      <c r="B331" s="304">
        <v>9</v>
      </c>
      <c r="C331" s="305" t="s">
        <v>279</v>
      </c>
      <c r="D331" s="305" t="s">
        <v>281</v>
      </c>
      <c r="E331" s="305" t="s">
        <v>1684</v>
      </c>
      <c r="F331" s="305" t="s">
        <v>282</v>
      </c>
      <c r="G331" s="305" t="s">
        <v>399</v>
      </c>
      <c r="H331" s="305" t="s">
        <v>363</v>
      </c>
      <c r="I331" s="304">
        <v>1</v>
      </c>
      <c r="J331" s="304">
        <v>0</v>
      </c>
      <c r="K331" s="305" t="s">
        <v>140</v>
      </c>
      <c r="L331" s="305" t="s">
        <v>1428</v>
      </c>
      <c r="M331" s="305" t="s">
        <v>935</v>
      </c>
      <c r="N331" s="305" t="s">
        <v>1428</v>
      </c>
      <c r="O331" s="305" t="s">
        <v>364</v>
      </c>
      <c r="P331" s="305" t="s">
        <v>220</v>
      </c>
      <c r="Q331" s="305" t="s">
        <v>940</v>
      </c>
      <c r="R331" s="305" t="s">
        <v>937</v>
      </c>
      <c r="S331" s="310">
        <v>0</v>
      </c>
      <c r="T331" s="310">
        <v>440000.00000000006</v>
      </c>
      <c r="U331" s="310">
        <v>440000.00000000006</v>
      </c>
      <c r="V331" s="310">
        <v>440000.00000000006</v>
      </c>
      <c r="W331" s="310">
        <v>440000.00000000006</v>
      </c>
      <c r="X331" s="310">
        <v>440000.00000000006</v>
      </c>
      <c r="Y331" s="306">
        <v>100</v>
      </c>
      <c r="Z331" s="308">
        <v>0</v>
      </c>
    </row>
    <row r="332" spans="2:26" ht="15.75" customHeight="1" x14ac:dyDescent="0.25">
      <c r="B332" s="416" t="s">
        <v>400</v>
      </c>
      <c r="C332" s="417"/>
      <c r="D332" s="417"/>
      <c r="E332" s="417"/>
      <c r="F332" s="417"/>
      <c r="G332" s="307">
        <v>9</v>
      </c>
      <c r="H332" s="416"/>
      <c r="I332" s="417"/>
      <c r="J332" s="417"/>
      <c r="K332" s="418"/>
      <c r="L332" s="417"/>
      <c r="M332" s="417"/>
      <c r="N332" s="417"/>
      <c r="O332" s="417"/>
      <c r="P332" s="417"/>
      <c r="Q332" s="417"/>
      <c r="R332" s="417"/>
      <c r="S332" s="311"/>
      <c r="T332" s="311"/>
      <c r="U332" s="311"/>
      <c r="V332" s="311"/>
      <c r="W332" s="311"/>
      <c r="X332" s="311"/>
      <c r="Y332" s="219"/>
      <c r="Z332" s="219"/>
    </row>
    <row r="333" spans="2:26" ht="15.75" customHeight="1" x14ac:dyDescent="0.25">
      <c r="B333" s="464" t="s">
        <v>942</v>
      </c>
      <c r="C333" s="465"/>
      <c r="D333" s="465"/>
      <c r="E333" s="465"/>
      <c r="F333" s="465"/>
      <c r="G333" s="465"/>
      <c r="H333" s="465"/>
      <c r="I333" s="465"/>
      <c r="J333" s="465"/>
      <c r="K333" s="465"/>
      <c r="L333" s="465"/>
      <c r="M333" s="465"/>
      <c r="N333" s="465"/>
      <c r="O333" s="465"/>
      <c r="P333" s="465"/>
      <c r="Q333" s="465"/>
      <c r="R333" s="465"/>
      <c r="S333" s="465"/>
      <c r="T333" s="465"/>
      <c r="U333" s="465"/>
      <c r="V333" s="465"/>
      <c r="W333" s="465"/>
      <c r="X333" s="465"/>
      <c r="Y333" s="465"/>
      <c r="Z333" s="466"/>
    </row>
    <row r="334" spans="2:26" ht="75" x14ac:dyDescent="0.25">
      <c r="B334" s="450">
        <v>1</v>
      </c>
      <c r="C334" s="451" t="s">
        <v>279</v>
      </c>
      <c r="D334" s="451" t="s">
        <v>193</v>
      </c>
      <c r="E334" s="451" t="s">
        <v>753</v>
      </c>
      <c r="F334" s="451" t="s">
        <v>754</v>
      </c>
      <c r="G334" s="451" t="s">
        <v>399</v>
      </c>
      <c r="H334" s="451" t="s">
        <v>363</v>
      </c>
      <c r="I334" s="450">
        <v>1</v>
      </c>
      <c r="J334" s="450">
        <v>1</v>
      </c>
      <c r="K334" s="451" t="s">
        <v>140</v>
      </c>
      <c r="L334" s="451" t="s">
        <v>943</v>
      </c>
      <c r="M334" s="451" t="s">
        <v>944</v>
      </c>
      <c r="N334" s="451" t="s">
        <v>943</v>
      </c>
      <c r="O334" s="451" t="s">
        <v>1100</v>
      </c>
      <c r="P334" s="451" t="s">
        <v>405</v>
      </c>
      <c r="Q334" s="451" t="s">
        <v>945</v>
      </c>
      <c r="R334" s="451" t="s">
        <v>937</v>
      </c>
      <c r="S334" s="468">
        <v>0</v>
      </c>
      <c r="T334" s="468">
        <v>6045.9599999999991</v>
      </c>
      <c r="U334" s="468">
        <v>6045.9599999999991</v>
      </c>
      <c r="V334" s="468">
        <v>6045.9599999999991</v>
      </c>
      <c r="W334" s="468">
        <v>6045.9599999999991</v>
      </c>
      <c r="X334" s="468">
        <v>6045.9599999999991</v>
      </c>
      <c r="Y334" s="452">
        <v>100</v>
      </c>
      <c r="Z334" s="453">
        <v>100</v>
      </c>
    </row>
    <row r="335" spans="2:26" ht="45" x14ac:dyDescent="0.25">
      <c r="B335" s="450">
        <v>2</v>
      </c>
      <c r="C335" s="451" t="s">
        <v>133</v>
      </c>
      <c r="D335" s="451" t="s">
        <v>193</v>
      </c>
      <c r="E335" s="451" t="s">
        <v>1104</v>
      </c>
      <c r="F335" s="451" t="s">
        <v>197</v>
      </c>
      <c r="G335" s="451" t="s">
        <v>399</v>
      </c>
      <c r="H335" s="451" t="s">
        <v>363</v>
      </c>
      <c r="I335" s="450">
        <v>1</v>
      </c>
      <c r="J335" s="450">
        <v>0</v>
      </c>
      <c r="K335" s="451" t="s">
        <v>140</v>
      </c>
      <c r="L335" s="451" t="s">
        <v>1066</v>
      </c>
      <c r="M335" s="451" t="s">
        <v>935</v>
      </c>
      <c r="N335" s="451" t="s">
        <v>1066</v>
      </c>
      <c r="O335" s="451" t="s">
        <v>364</v>
      </c>
      <c r="P335" s="451" t="s">
        <v>405</v>
      </c>
      <c r="Q335" s="451" t="s">
        <v>940</v>
      </c>
      <c r="R335" s="451" t="s">
        <v>937</v>
      </c>
      <c r="S335" s="468">
        <v>0</v>
      </c>
      <c r="T335" s="468">
        <v>20000</v>
      </c>
      <c r="U335" s="468">
        <v>20000</v>
      </c>
      <c r="V335" s="468">
        <v>20000</v>
      </c>
      <c r="W335" s="468">
        <v>20000</v>
      </c>
      <c r="X335" s="468">
        <v>20000</v>
      </c>
      <c r="Y335" s="452">
        <v>100</v>
      </c>
      <c r="Z335" s="452">
        <v>0</v>
      </c>
    </row>
    <row r="336" spans="2:26" ht="45" x14ac:dyDescent="0.25">
      <c r="B336" s="450">
        <v>3</v>
      </c>
      <c r="C336" s="451" t="s">
        <v>279</v>
      </c>
      <c r="D336" s="451" t="s">
        <v>193</v>
      </c>
      <c r="E336" s="451" t="s">
        <v>1685</v>
      </c>
      <c r="F336" s="451" t="s">
        <v>194</v>
      </c>
      <c r="G336" s="451" t="s">
        <v>399</v>
      </c>
      <c r="H336" s="451" t="s">
        <v>363</v>
      </c>
      <c r="I336" s="450">
        <v>1</v>
      </c>
      <c r="J336" s="450">
        <v>0</v>
      </c>
      <c r="K336" s="451" t="s">
        <v>140</v>
      </c>
      <c r="L336" s="451" t="s">
        <v>1428</v>
      </c>
      <c r="M336" s="451" t="s">
        <v>935</v>
      </c>
      <c r="N336" s="451" t="s">
        <v>1428</v>
      </c>
      <c r="O336" s="451" t="s">
        <v>364</v>
      </c>
      <c r="P336" s="451" t="s">
        <v>405</v>
      </c>
      <c r="Q336" s="451" t="s">
        <v>940</v>
      </c>
      <c r="R336" s="451" t="s">
        <v>937</v>
      </c>
      <c r="S336" s="468">
        <v>0</v>
      </c>
      <c r="T336" s="468">
        <v>451883.96000000008</v>
      </c>
      <c r="U336" s="468">
        <v>451883.96000000008</v>
      </c>
      <c r="V336" s="468">
        <v>451883.96000000008</v>
      </c>
      <c r="W336" s="468">
        <v>451883.96000000008</v>
      </c>
      <c r="X336" s="468">
        <v>451883.96000000008</v>
      </c>
      <c r="Y336" s="452">
        <v>100</v>
      </c>
      <c r="Z336" s="452">
        <v>0</v>
      </c>
    </row>
    <row r="337" spans="2:26" ht="45" x14ac:dyDescent="0.25">
      <c r="B337" s="450">
        <v>4</v>
      </c>
      <c r="C337" s="451" t="s">
        <v>279</v>
      </c>
      <c r="D337" s="451" t="s">
        <v>193</v>
      </c>
      <c r="E337" s="451" t="s">
        <v>755</v>
      </c>
      <c r="F337" s="451" t="s">
        <v>194</v>
      </c>
      <c r="G337" s="451" t="s">
        <v>399</v>
      </c>
      <c r="H337" s="451" t="s">
        <v>363</v>
      </c>
      <c r="I337" s="450">
        <v>1</v>
      </c>
      <c r="J337" s="450">
        <v>0</v>
      </c>
      <c r="K337" s="451" t="s">
        <v>140</v>
      </c>
      <c r="L337" s="451" t="s">
        <v>939</v>
      </c>
      <c r="M337" s="451" t="s">
        <v>935</v>
      </c>
      <c r="N337" s="451" t="s">
        <v>939</v>
      </c>
      <c r="O337" s="451" t="s">
        <v>364</v>
      </c>
      <c r="P337" s="451" t="s">
        <v>365</v>
      </c>
      <c r="Q337" s="451" t="s">
        <v>940</v>
      </c>
      <c r="R337" s="451" t="s">
        <v>937</v>
      </c>
      <c r="S337" s="468">
        <v>14371072</v>
      </c>
      <c r="T337" s="469">
        <v>28094933.189999998</v>
      </c>
      <c r="U337" s="469">
        <v>13579605.659999998</v>
      </c>
      <c r="V337" s="469">
        <v>11674032.84</v>
      </c>
      <c r="W337" s="469">
        <v>11674032.84</v>
      </c>
      <c r="X337" s="468">
        <v>11674032.84</v>
      </c>
      <c r="Y337" s="452">
        <v>41.552093258421444</v>
      </c>
      <c r="Z337" s="452">
        <v>0</v>
      </c>
    </row>
    <row r="338" spans="2:26" ht="45" x14ac:dyDescent="0.25">
      <c r="B338" s="450">
        <v>5</v>
      </c>
      <c r="C338" s="451" t="s">
        <v>280</v>
      </c>
      <c r="D338" s="451" t="s">
        <v>193</v>
      </c>
      <c r="E338" s="451" t="s">
        <v>756</v>
      </c>
      <c r="F338" s="451" t="s">
        <v>195</v>
      </c>
      <c r="G338" s="451" t="s">
        <v>399</v>
      </c>
      <c r="H338" s="451" t="s">
        <v>363</v>
      </c>
      <c r="I338" s="450">
        <v>1</v>
      </c>
      <c r="J338" s="450">
        <v>0</v>
      </c>
      <c r="K338" s="451" t="s">
        <v>140</v>
      </c>
      <c r="L338" s="451" t="s">
        <v>939</v>
      </c>
      <c r="M338" s="451" t="s">
        <v>935</v>
      </c>
      <c r="N338" s="451" t="s">
        <v>939</v>
      </c>
      <c r="O338" s="451" t="s">
        <v>364</v>
      </c>
      <c r="P338" s="451" t="s">
        <v>365</v>
      </c>
      <c r="Q338" s="451" t="s">
        <v>940</v>
      </c>
      <c r="R338" s="451" t="s">
        <v>937</v>
      </c>
      <c r="S338" s="468">
        <v>2404580.0000000009</v>
      </c>
      <c r="T338" s="468">
        <v>5018093.7800000012</v>
      </c>
      <c r="U338" s="468">
        <v>2603824.6400000006</v>
      </c>
      <c r="V338" s="468">
        <v>2465484.1600000006</v>
      </c>
      <c r="W338" s="468">
        <v>2465484.1600000006</v>
      </c>
      <c r="X338" s="468">
        <v>2465484.1600000006</v>
      </c>
      <c r="Y338" s="452">
        <v>49.131886889527202</v>
      </c>
      <c r="Z338" s="452">
        <v>0</v>
      </c>
    </row>
    <row r="339" spans="2:26" ht="60" x14ac:dyDescent="0.25">
      <c r="B339" s="450">
        <v>6</v>
      </c>
      <c r="C339" s="451" t="s">
        <v>279</v>
      </c>
      <c r="D339" s="451" t="s">
        <v>193</v>
      </c>
      <c r="E339" s="451" t="s">
        <v>757</v>
      </c>
      <c r="F339" s="451" t="s">
        <v>196</v>
      </c>
      <c r="G339" s="451" t="s">
        <v>399</v>
      </c>
      <c r="H339" s="451" t="s">
        <v>363</v>
      </c>
      <c r="I339" s="450">
        <v>1</v>
      </c>
      <c r="J339" s="450">
        <v>0</v>
      </c>
      <c r="K339" s="451" t="s">
        <v>140</v>
      </c>
      <c r="L339" s="451" t="s">
        <v>939</v>
      </c>
      <c r="M339" s="451" t="s">
        <v>935</v>
      </c>
      <c r="N339" s="451" t="s">
        <v>939</v>
      </c>
      <c r="O339" s="451" t="s">
        <v>364</v>
      </c>
      <c r="P339" s="451" t="s">
        <v>365</v>
      </c>
      <c r="Q339" s="451" t="s">
        <v>940</v>
      </c>
      <c r="R339" s="451" t="s">
        <v>937</v>
      </c>
      <c r="S339" s="468">
        <v>30000000.000000007</v>
      </c>
      <c r="T339" s="469">
        <v>59038467.680000015</v>
      </c>
      <c r="U339" s="469">
        <v>21055952</v>
      </c>
      <c r="V339" s="469">
        <v>21055952</v>
      </c>
      <c r="W339" s="469">
        <v>21055952</v>
      </c>
      <c r="X339" s="468">
        <v>21055952</v>
      </c>
      <c r="Y339" s="452">
        <v>35.664800980485055</v>
      </c>
      <c r="Z339" s="452">
        <v>0</v>
      </c>
    </row>
    <row r="340" spans="2:26" ht="45" x14ac:dyDescent="0.25">
      <c r="B340" s="450">
        <v>7</v>
      </c>
      <c r="C340" s="451" t="s">
        <v>133</v>
      </c>
      <c r="D340" s="451" t="s">
        <v>193</v>
      </c>
      <c r="E340" s="451" t="s">
        <v>758</v>
      </c>
      <c r="F340" s="451" t="s">
        <v>197</v>
      </c>
      <c r="G340" s="451" t="s">
        <v>399</v>
      </c>
      <c r="H340" s="451" t="s">
        <v>363</v>
      </c>
      <c r="I340" s="450">
        <v>1</v>
      </c>
      <c r="J340" s="450">
        <v>0</v>
      </c>
      <c r="K340" s="451" t="s">
        <v>140</v>
      </c>
      <c r="L340" s="451" t="s">
        <v>939</v>
      </c>
      <c r="M340" s="451" t="s">
        <v>935</v>
      </c>
      <c r="N340" s="451" t="s">
        <v>959</v>
      </c>
      <c r="O340" s="451" t="s">
        <v>364</v>
      </c>
      <c r="P340" s="451" t="s">
        <v>365</v>
      </c>
      <c r="Q340" s="451" t="s">
        <v>940</v>
      </c>
      <c r="R340" s="451" t="s">
        <v>937</v>
      </c>
      <c r="S340" s="468">
        <v>3188481.0000000009</v>
      </c>
      <c r="T340" s="468">
        <v>6154393.8500000015</v>
      </c>
      <c r="U340" s="468">
        <v>2922310.4100000006</v>
      </c>
      <c r="V340" s="468">
        <v>2381809.4600000009</v>
      </c>
      <c r="W340" s="468">
        <v>2381809.4600000009</v>
      </c>
      <c r="X340" s="468">
        <v>2381809.4600000009</v>
      </c>
      <c r="Y340" s="452">
        <v>38.700959315432826</v>
      </c>
      <c r="Z340" s="452">
        <v>0</v>
      </c>
    </row>
    <row r="341" spans="2:26" ht="45" x14ac:dyDescent="0.25">
      <c r="B341" s="450">
        <v>8</v>
      </c>
      <c r="C341" s="451" t="s">
        <v>171</v>
      </c>
      <c r="D341" s="451" t="s">
        <v>193</v>
      </c>
      <c r="E341" s="451" t="s">
        <v>759</v>
      </c>
      <c r="F341" s="451" t="s">
        <v>172</v>
      </c>
      <c r="G341" s="451" t="s">
        <v>399</v>
      </c>
      <c r="H341" s="451" t="s">
        <v>363</v>
      </c>
      <c r="I341" s="450">
        <v>1</v>
      </c>
      <c r="J341" s="450">
        <v>0</v>
      </c>
      <c r="K341" s="451" t="s">
        <v>140</v>
      </c>
      <c r="L341" s="451" t="s">
        <v>939</v>
      </c>
      <c r="M341" s="451" t="s">
        <v>935</v>
      </c>
      <c r="N341" s="451" t="s">
        <v>939</v>
      </c>
      <c r="O341" s="451" t="s">
        <v>364</v>
      </c>
      <c r="P341" s="451" t="s">
        <v>365</v>
      </c>
      <c r="Q341" s="451" t="s">
        <v>940</v>
      </c>
      <c r="R341" s="451" t="s">
        <v>949</v>
      </c>
      <c r="S341" s="468">
        <v>2684634.0000000009</v>
      </c>
      <c r="T341" s="468">
        <v>5586688.8900000015</v>
      </c>
      <c r="U341" s="468">
        <v>2902054.8900000006</v>
      </c>
      <c r="V341" s="468">
        <v>1895365.21</v>
      </c>
      <c r="W341" s="468">
        <v>1895365.21</v>
      </c>
      <c r="X341" s="468">
        <v>1895365.21</v>
      </c>
      <c r="Y341" s="452">
        <v>33.926449947707738</v>
      </c>
      <c r="Z341" s="452">
        <v>0</v>
      </c>
    </row>
    <row r="342" spans="2:26" ht="60" x14ac:dyDescent="0.25">
      <c r="B342" s="450">
        <v>9</v>
      </c>
      <c r="C342" s="451" t="s">
        <v>146</v>
      </c>
      <c r="D342" s="451" t="s">
        <v>193</v>
      </c>
      <c r="E342" s="451" t="s">
        <v>760</v>
      </c>
      <c r="F342" s="451" t="s">
        <v>206</v>
      </c>
      <c r="G342" s="451" t="s">
        <v>399</v>
      </c>
      <c r="H342" s="451" t="s">
        <v>363</v>
      </c>
      <c r="I342" s="450">
        <v>1</v>
      </c>
      <c r="J342" s="450">
        <v>0</v>
      </c>
      <c r="K342" s="451" t="s">
        <v>140</v>
      </c>
      <c r="L342" s="451" t="s">
        <v>939</v>
      </c>
      <c r="M342" s="451" t="s">
        <v>935</v>
      </c>
      <c r="N342" s="451" t="s">
        <v>939</v>
      </c>
      <c r="O342" s="451" t="s">
        <v>364</v>
      </c>
      <c r="P342" s="451" t="s">
        <v>365</v>
      </c>
      <c r="Q342" s="451" t="s">
        <v>940</v>
      </c>
      <c r="R342" s="451" t="s">
        <v>937</v>
      </c>
      <c r="S342" s="468">
        <v>685487.00000000023</v>
      </c>
      <c r="T342" s="468">
        <v>1700915.8200000003</v>
      </c>
      <c r="U342" s="468">
        <v>1015428.82</v>
      </c>
      <c r="V342" s="468">
        <v>974656.76000000024</v>
      </c>
      <c r="W342" s="468">
        <v>974656.76000000024</v>
      </c>
      <c r="X342" s="468">
        <v>974656.76000000024</v>
      </c>
      <c r="Y342" s="452">
        <v>57.301881053702004</v>
      </c>
      <c r="Z342" s="452">
        <v>0</v>
      </c>
    </row>
    <row r="343" spans="2:26" ht="45" x14ac:dyDescent="0.25">
      <c r="B343" s="450">
        <v>10</v>
      </c>
      <c r="C343" s="451" t="s">
        <v>146</v>
      </c>
      <c r="D343" s="451" t="s">
        <v>193</v>
      </c>
      <c r="E343" s="451" t="s">
        <v>761</v>
      </c>
      <c r="F343" s="451" t="s">
        <v>148</v>
      </c>
      <c r="G343" s="451" t="s">
        <v>399</v>
      </c>
      <c r="H343" s="451" t="s">
        <v>363</v>
      </c>
      <c r="I343" s="450">
        <v>1</v>
      </c>
      <c r="J343" s="450">
        <v>0</v>
      </c>
      <c r="K343" s="451" t="s">
        <v>140</v>
      </c>
      <c r="L343" s="451" t="s">
        <v>939</v>
      </c>
      <c r="M343" s="451" t="s">
        <v>935</v>
      </c>
      <c r="N343" s="451" t="s">
        <v>939</v>
      </c>
      <c r="O343" s="451" t="s">
        <v>364</v>
      </c>
      <c r="P343" s="451" t="s">
        <v>365</v>
      </c>
      <c r="Q343" s="451" t="s">
        <v>940</v>
      </c>
      <c r="R343" s="451" t="s">
        <v>937</v>
      </c>
      <c r="S343" s="468">
        <v>369502.00000000006</v>
      </c>
      <c r="T343" s="468">
        <v>654280.65000000014</v>
      </c>
      <c r="U343" s="468">
        <v>284778.65000000008</v>
      </c>
      <c r="V343" s="468">
        <v>226112.97000000009</v>
      </c>
      <c r="W343" s="468">
        <v>226112.97000000009</v>
      </c>
      <c r="X343" s="468">
        <v>226112.97000000009</v>
      </c>
      <c r="Y343" s="452">
        <v>34.559018366201109</v>
      </c>
      <c r="Z343" s="452">
        <v>0</v>
      </c>
    </row>
    <row r="344" spans="2:26" ht="45" x14ac:dyDescent="0.25">
      <c r="B344" s="450">
        <v>11</v>
      </c>
      <c r="C344" s="451" t="s">
        <v>171</v>
      </c>
      <c r="D344" s="451" t="s">
        <v>193</v>
      </c>
      <c r="E344" s="451" t="s">
        <v>762</v>
      </c>
      <c r="F344" s="451" t="s">
        <v>175</v>
      </c>
      <c r="G344" s="451" t="s">
        <v>399</v>
      </c>
      <c r="H344" s="451" t="s">
        <v>363</v>
      </c>
      <c r="I344" s="450">
        <v>1</v>
      </c>
      <c r="J344" s="450">
        <v>0</v>
      </c>
      <c r="K344" s="451" t="s">
        <v>140</v>
      </c>
      <c r="L344" s="451" t="s">
        <v>939</v>
      </c>
      <c r="M344" s="451" t="s">
        <v>935</v>
      </c>
      <c r="N344" s="451" t="s">
        <v>939</v>
      </c>
      <c r="O344" s="451" t="s">
        <v>364</v>
      </c>
      <c r="P344" s="451" t="s">
        <v>365</v>
      </c>
      <c r="Q344" s="451" t="s">
        <v>940</v>
      </c>
      <c r="R344" s="451" t="s">
        <v>763</v>
      </c>
      <c r="S344" s="468">
        <v>1219573</v>
      </c>
      <c r="T344" s="468">
        <v>2402990.0599999996</v>
      </c>
      <c r="U344" s="468">
        <v>1183417.0599999998</v>
      </c>
      <c r="V344" s="468">
        <v>814505.35000000021</v>
      </c>
      <c r="W344" s="468">
        <v>814505.35000000021</v>
      </c>
      <c r="X344" s="468">
        <v>814505.35000000021</v>
      </c>
      <c r="Y344" s="452">
        <v>33.895493933087685</v>
      </c>
      <c r="Z344" s="452">
        <v>73</v>
      </c>
    </row>
    <row r="345" spans="2:26" ht="45" x14ac:dyDescent="0.25">
      <c r="B345" s="450">
        <v>12</v>
      </c>
      <c r="C345" s="451" t="s">
        <v>133</v>
      </c>
      <c r="D345" s="451" t="s">
        <v>193</v>
      </c>
      <c r="E345" s="451" t="s">
        <v>1117</v>
      </c>
      <c r="F345" s="451" t="s">
        <v>197</v>
      </c>
      <c r="G345" s="451" t="s">
        <v>399</v>
      </c>
      <c r="H345" s="451" t="s">
        <v>363</v>
      </c>
      <c r="I345" s="450">
        <v>1</v>
      </c>
      <c r="J345" s="450">
        <v>0</v>
      </c>
      <c r="K345" s="451" t="s">
        <v>140</v>
      </c>
      <c r="L345" s="451" t="s">
        <v>1100</v>
      </c>
      <c r="M345" s="451" t="s">
        <v>935</v>
      </c>
      <c r="N345" s="451" t="s">
        <v>1100</v>
      </c>
      <c r="O345" s="451" t="s">
        <v>364</v>
      </c>
      <c r="P345" s="451" t="s">
        <v>369</v>
      </c>
      <c r="Q345" s="451" t="s">
        <v>940</v>
      </c>
      <c r="R345" s="451" t="s">
        <v>937</v>
      </c>
      <c r="S345" s="468">
        <v>0</v>
      </c>
      <c r="T345" s="468">
        <v>21808</v>
      </c>
      <c r="U345" s="468">
        <v>21808</v>
      </c>
      <c r="V345" s="468">
        <v>21808</v>
      </c>
      <c r="W345" s="468">
        <v>21808</v>
      </c>
      <c r="X345" s="468">
        <v>21808</v>
      </c>
      <c r="Y345" s="452">
        <v>100</v>
      </c>
      <c r="Z345" s="452">
        <v>0</v>
      </c>
    </row>
    <row r="346" spans="2:26" ht="60" x14ac:dyDescent="0.25">
      <c r="B346" s="450">
        <v>13</v>
      </c>
      <c r="C346" s="451" t="s">
        <v>280</v>
      </c>
      <c r="D346" s="451" t="s">
        <v>193</v>
      </c>
      <c r="E346" s="451" t="s">
        <v>1686</v>
      </c>
      <c r="F346" s="451" t="s">
        <v>1687</v>
      </c>
      <c r="G346" s="451" t="s">
        <v>399</v>
      </c>
      <c r="H346" s="451" t="s">
        <v>363</v>
      </c>
      <c r="I346" s="450">
        <v>1</v>
      </c>
      <c r="J346" s="450">
        <v>0</v>
      </c>
      <c r="K346" s="451" t="s">
        <v>140</v>
      </c>
      <c r="L346" s="451" t="s">
        <v>982</v>
      </c>
      <c r="M346" s="451" t="s">
        <v>983</v>
      </c>
      <c r="N346" s="451" t="s">
        <v>1431</v>
      </c>
      <c r="O346" s="451" t="s">
        <v>364</v>
      </c>
      <c r="P346" s="451" t="s">
        <v>1392</v>
      </c>
      <c r="Q346" s="451" t="s">
        <v>940</v>
      </c>
      <c r="R346" s="451" t="s">
        <v>937</v>
      </c>
      <c r="S346" s="468">
        <v>0</v>
      </c>
      <c r="T346" s="468">
        <v>110559</v>
      </c>
      <c r="U346" s="468">
        <v>110559</v>
      </c>
      <c r="V346" s="468">
        <v>110559</v>
      </c>
      <c r="W346" s="468">
        <v>110559</v>
      </c>
      <c r="X346" s="468">
        <v>0</v>
      </c>
      <c r="Y346" s="452">
        <v>100</v>
      </c>
      <c r="Z346" s="452">
        <v>0</v>
      </c>
    </row>
    <row r="347" spans="2:26" ht="105" x14ac:dyDescent="0.25">
      <c r="B347" s="450">
        <v>14</v>
      </c>
      <c r="C347" s="451" t="s">
        <v>252</v>
      </c>
      <c r="D347" s="451" t="s">
        <v>193</v>
      </c>
      <c r="E347" s="451" t="s">
        <v>764</v>
      </c>
      <c r="F347" s="451" t="s">
        <v>765</v>
      </c>
      <c r="G347" s="451" t="s">
        <v>399</v>
      </c>
      <c r="H347" s="451" t="s">
        <v>363</v>
      </c>
      <c r="I347" s="450">
        <v>1</v>
      </c>
      <c r="J347" s="450">
        <v>0</v>
      </c>
      <c r="K347" s="451" t="s">
        <v>140</v>
      </c>
      <c r="L347" s="451" t="s">
        <v>963</v>
      </c>
      <c r="M347" s="451" t="s">
        <v>962</v>
      </c>
      <c r="N347" s="451" t="s">
        <v>963</v>
      </c>
      <c r="O347" s="451" t="s">
        <v>364</v>
      </c>
      <c r="P347" s="451" t="s">
        <v>365</v>
      </c>
      <c r="Q347" s="451" t="s">
        <v>940</v>
      </c>
      <c r="R347" s="451" t="s">
        <v>937</v>
      </c>
      <c r="S347" s="468">
        <v>0</v>
      </c>
      <c r="T347" s="468">
        <v>121320</v>
      </c>
      <c r="U347" s="468">
        <v>121200.01</v>
      </c>
      <c r="V347" s="468">
        <v>121200.01</v>
      </c>
      <c r="W347" s="468">
        <v>121200.01</v>
      </c>
      <c r="X347" s="468">
        <v>121200.01</v>
      </c>
      <c r="Y347" s="452">
        <v>99.901096274315847</v>
      </c>
      <c r="Z347" s="452">
        <v>0</v>
      </c>
    </row>
    <row r="348" spans="2:26" ht="15.75" customHeight="1" x14ac:dyDescent="0.25">
      <c r="B348" s="416" t="s">
        <v>400</v>
      </c>
      <c r="C348" s="417"/>
      <c r="D348" s="417"/>
      <c r="E348" s="417"/>
      <c r="F348" s="417"/>
      <c r="G348" s="307">
        <v>14</v>
      </c>
      <c r="H348" s="416"/>
      <c r="I348" s="417"/>
      <c r="J348" s="417"/>
      <c r="K348" s="418"/>
      <c r="L348" s="417"/>
      <c r="M348" s="417"/>
      <c r="N348" s="417"/>
      <c r="O348" s="417"/>
      <c r="P348" s="417"/>
      <c r="Q348" s="417"/>
      <c r="R348" s="417"/>
      <c r="S348" s="311"/>
      <c r="T348" s="311"/>
      <c r="U348" s="311"/>
      <c r="V348" s="311"/>
      <c r="W348" s="311"/>
      <c r="X348" s="311"/>
      <c r="Y348" s="321"/>
      <c r="Z348" s="321"/>
    </row>
    <row r="349" spans="2:26" ht="15.75" customHeight="1" x14ac:dyDescent="0.25">
      <c r="B349" s="454" t="s">
        <v>989</v>
      </c>
      <c r="C349" s="455"/>
      <c r="D349" s="455"/>
      <c r="E349" s="455"/>
      <c r="F349" s="455"/>
      <c r="G349" s="455"/>
      <c r="H349" s="455"/>
      <c r="I349" s="455"/>
      <c r="J349" s="455"/>
      <c r="K349" s="455"/>
      <c r="L349" s="455"/>
      <c r="M349" s="455"/>
      <c r="N349" s="455"/>
      <c r="O349" s="455"/>
      <c r="P349" s="455"/>
      <c r="Q349" s="455"/>
      <c r="R349" s="455"/>
      <c r="S349" s="455"/>
      <c r="T349" s="455"/>
      <c r="U349" s="455"/>
      <c r="V349" s="455"/>
      <c r="W349" s="455"/>
      <c r="X349" s="455"/>
      <c r="Y349" s="455"/>
      <c r="Z349" s="456"/>
    </row>
    <row r="350" spans="2:26" ht="60" x14ac:dyDescent="0.25">
      <c r="B350" s="304">
        <v>1</v>
      </c>
      <c r="C350" s="305" t="s">
        <v>141</v>
      </c>
      <c r="D350" s="305" t="s">
        <v>295</v>
      </c>
      <c r="E350" s="305" t="s">
        <v>766</v>
      </c>
      <c r="F350" s="305" t="s">
        <v>302</v>
      </c>
      <c r="G350" s="305" t="s">
        <v>399</v>
      </c>
      <c r="H350" s="305" t="s">
        <v>363</v>
      </c>
      <c r="I350" s="304">
        <v>1</v>
      </c>
      <c r="J350" s="304">
        <v>0</v>
      </c>
      <c r="K350" s="305" t="s">
        <v>164</v>
      </c>
      <c r="L350" s="305" t="s">
        <v>939</v>
      </c>
      <c r="M350" s="305" t="s">
        <v>935</v>
      </c>
      <c r="N350" s="305" t="s">
        <v>1066</v>
      </c>
      <c r="O350" s="305" t="s">
        <v>364</v>
      </c>
      <c r="P350" s="305" t="s">
        <v>365</v>
      </c>
      <c r="Q350" s="305" t="s">
        <v>940</v>
      </c>
      <c r="R350" s="305" t="s">
        <v>937</v>
      </c>
      <c r="S350" s="310">
        <v>300000.00000000006</v>
      </c>
      <c r="T350" s="310">
        <v>1901000</v>
      </c>
      <c r="U350" s="310">
        <v>1268093.0999999999</v>
      </c>
      <c r="V350" s="310">
        <v>1268093.0999999999</v>
      </c>
      <c r="W350" s="310">
        <v>1268093.0999999999</v>
      </c>
      <c r="X350" s="310">
        <v>1268093.0999999999</v>
      </c>
      <c r="Y350" s="306">
        <v>66.706633350867961</v>
      </c>
      <c r="Z350" s="308">
        <v>0</v>
      </c>
    </row>
    <row r="351" spans="2:26" ht="15.75" customHeight="1" x14ac:dyDescent="0.25">
      <c r="B351" s="416" t="s">
        <v>400</v>
      </c>
      <c r="C351" s="417"/>
      <c r="D351" s="417"/>
      <c r="E351" s="417"/>
      <c r="F351" s="417"/>
      <c r="G351" s="307">
        <v>1</v>
      </c>
      <c r="H351" s="416"/>
      <c r="I351" s="417"/>
      <c r="J351" s="417"/>
      <c r="K351" s="418"/>
      <c r="L351" s="417"/>
      <c r="M351" s="417"/>
      <c r="N351" s="417"/>
      <c r="O351" s="417"/>
      <c r="P351" s="417"/>
      <c r="Q351" s="417"/>
      <c r="R351" s="417"/>
      <c r="S351" s="311"/>
      <c r="T351" s="311"/>
      <c r="U351" s="311"/>
      <c r="V351" s="311"/>
      <c r="W351" s="311"/>
      <c r="X351" s="311"/>
      <c r="Y351" s="321"/>
      <c r="Z351" s="321"/>
    </row>
    <row r="352" spans="2:26" ht="15.75" customHeight="1" x14ac:dyDescent="0.25">
      <c r="B352" s="454" t="s">
        <v>948</v>
      </c>
      <c r="C352" s="455"/>
      <c r="D352" s="455"/>
      <c r="E352" s="455"/>
      <c r="F352" s="455"/>
      <c r="G352" s="455"/>
      <c r="H352" s="455"/>
      <c r="I352" s="455"/>
      <c r="J352" s="455"/>
      <c r="K352" s="455"/>
      <c r="L352" s="455"/>
      <c r="M352" s="455"/>
      <c r="N352" s="455"/>
      <c r="O352" s="455"/>
      <c r="P352" s="455"/>
      <c r="Q352" s="455"/>
      <c r="R352" s="455"/>
      <c r="S352" s="455"/>
      <c r="T352" s="455"/>
      <c r="U352" s="455"/>
      <c r="V352" s="455"/>
      <c r="W352" s="455"/>
      <c r="X352" s="455"/>
      <c r="Y352" s="455"/>
      <c r="Z352" s="456"/>
    </row>
    <row r="353" spans="2:26" ht="45" x14ac:dyDescent="0.25">
      <c r="B353" s="304">
        <v>1</v>
      </c>
      <c r="C353" s="305" t="s">
        <v>198</v>
      </c>
      <c r="D353" s="305" t="s">
        <v>128</v>
      </c>
      <c r="E353" s="305" t="s">
        <v>1688</v>
      </c>
      <c r="F353" s="305" t="s">
        <v>355</v>
      </c>
      <c r="G353" s="305" t="s">
        <v>399</v>
      </c>
      <c r="H353" s="305" t="s">
        <v>363</v>
      </c>
      <c r="I353" s="304">
        <v>1</v>
      </c>
      <c r="J353" s="304">
        <v>0</v>
      </c>
      <c r="K353" s="305" t="s">
        <v>140</v>
      </c>
      <c r="L353" s="305" t="s">
        <v>1428</v>
      </c>
      <c r="M353" s="305" t="s">
        <v>935</v>
      </c>
      <c r="N353" s="305" t="s">
        <v>1428</v>
      </c>
      <c r="O353" s="305" t="s">
        <v>364</v>
      </c>
      <c r="P353" s="305" t="s">
        <v>405</v>
      </c>
      <c r="Q353" s="305" t="s">
        <v>940</v>
      </c>
      <c r="R353" s="305" t="s">
        <v>937</v>
      </c>
      <c r="S353" s="310">
        <v>0</v>
      </c>
      <c r="T353" s="310">
        <v>451883.96000000008</v>
      </c>
      <c r="U353" s="310">
        <v>451883.96000000008</v>
      </c>
      <c r="V353" s="310">
        <v>451883.96000000008</v>
      </c>
      <c r="W353" s="310">
        <v>451883.96000000008</v>
      </c>
      <c r="X353" s="310">
        <v>451883.96000000008</v>
      </c>
      <c r="Y353" s="306">
        <v>100</v>
      </c>
      <c r="Z353" s="308">
        <v>0</v>
      </c>
    </row>
    <row r="354" spans="2:26" ht="45" x14ac:dyDescent="0.25">
      <c r="B354" s="304">
        <v>2</v>
      </c>
      <c r="C354" s="305" t="s">
        <v>198</v>
      </c>
      <c r="D354" s="305" t="s">
        <v>128</v>
      </c>
      <c r="E354" s="305" t="s">
        <v>767</v>
      </c>
      <c r="F354" s="305" t="s">
        <v>355</v>
      </c>
      <c r="G354" s="305" t="s">
        <v>399</v>
      </c>
      <c r="H354" s="305" t="s">
        <v>363</v>
      </c>
      <c r="I354" s="304">
        <v>1</v>
      </c>
      <c r="J354" s="304">
        <v>0</v>
      </c>
      <c r="K354" s="305" t="s">
        <v>140</v>
      </c>
      <c r="L354" s="305" t="s">
        <v>939</v>
      </c>
      <c r="M354" s="305" t="s">
        <v>935</v>
      </c>
      <c r="N354" s="305" t="s">
        <v>939</v>
      </c>
      <c r="O354" s="305" t="s">
        <v>364</v>
      </c>
      <c r="P354" s="305" t="s">
        <v>365</v>
      </c>
      <c r="Q354" s="305" t="s">
        <v>940</v>
      </c>
      <c r="R354" s="305" t="s">
        <v>949</v>
      </c>
      <c r="S354" s="310">
        <v>4729813.0000000009</v>
      </c>
      <c r="T354" s="310">
        <v>9398328.0300000012</v>
      </c>
      <c r="U354" s="310">
        <v>4644181.5300000012</v>
      </c>
      <c r="V354" s="310">
        <v>4237041.2</v>
      </c>
      <c r="W354" s="310">
        <v>4237041.2</v>
      </c>
      <c r="X354" s="310">
        <v>4237041.2</v>
      </c>
      <c r="Y354" s="306">
        <v>45.082925244523516</v>
      </c>
      <c r="Z354" s="308">
        <v>0</v>
      </c>
    </row>
    <row r="355" spans="2:26" ht="15.75" customHeight="1" x14ac:dyDescent="0.25">
      <c r="B355" s="416" t="s">
        <v>400</v>
      </c>
      <c r="C355" s="417"/>
      <c r="D355" s="417"/>
      <c r="E355" s="417"/>
      <c r="F355" s="417"/>
      <c r="G355" s="307">
        <v>2</v>
      </c>
      <c r="H355" s="416"/>
      <c r="I355" s="417"/>
      <c r="J355" s="417"/>
      <c r="K355" s="418"/>
      <c r="L355" s="417"/>
      <c r="M355" s="417"/>
      <c r="N355" s="417"/>
      <c r="O355" s="417"/>
      <c r="P355" s="417"/>
      <c r="Q355" s="417"/>
      <c r="R355" s="417"/>
      <c r="S355" s="311"/>
      <c r="T355" s="311"/>
      <c r="U355" s="311"/>
      <c r="V355" s="311"/>
      <c r="W355" s="311"/>
      <c r="X355" s="311"/>
      <c r="Y355" s="321"/>
      <c r="Z355" s="321"/>
    </row>
    <row r="356" spans="2:26" ht="15.75" customHeight="1" x14ac:dyDescent="0.25">
      <c r="B356" s="464" t="s">
        <v>952</v>
      </c>
      <c r="C356" s="465"/>
      <c r="D356" s="465"/>
      <c r="E356" s="465"/>
      <c r="F356" s="465"/>
      <c r="G356" s="465"/>
      <c r="H356" s="465"/>
      <c r="I356" s="465"/>
      <c r="J356" s="465"/>
      <c r="K356" s="465"/>
      <c r="L356" s="465"/>
      <c r="M356" s="465"/>
      <c r="N356" s="465"/>
      <c r="O356" s="465"/>
      <c r="P356" s="465"/>
      <c r="Q356" s="465"/>
      <c r="R356" s="465"/>
      <c r="S356" s="465"/>
      <c r="T356" s="465"/>
      <c r="U356" s="465"/>
      <c r="V356" s="465"/>
      <c r="W356" s="465"/>
      <c r="X356" s="465"/>
      <c r="Y356" s="465"/>
      <c r="Z356" s="466"/>
    </row>
    <row r="357" spans="2:26" ht="90" x14ac:dyDescent="0.25">
      <c r="B357" s="450">
        <v>1</v>
      </c>
      <c r="C357" s="451" t="s">
        <v>133</v>
      </c>
      <c r="D357" s="451" t="s">
        <v>200</v>
      </c>
      <c r="E357" s="451" t="s">
        <v>1689</v>
      </c>
      <c r="F357" s="451" t="s">
        <v>201</v>
      </c>
      <c r="G357" s="451" t="s">
        <v>399</v>
      </c>
      <c r="H357" s="451" t="s">
        <v>363</v>
      </c>
      <c r="I357" s="450">
        <v>1</v>
      </c>
      <c r="J357" s="450">
        <v>0</v>
      </c>
      <c r="K357" s="451" t="s">
        <v>140</v>
      </c>
      <c r="L357" s="451" t="s">
        <v>1428</v>
      </c>
      <c r="M357" s="451" t="s">
        <v>935</v>
      </c>
      <c r="N357" s="451" t="s">
        <v>1428</v>
      </c>
      <c r="O357" s="451" t="s">
        <v>364</v>
      </c>
      <c r="P357" s="451" t="s">
        <v>405</v>
      </c>
      <c r="Q357" s="451" t="s">
        <v>940</v>
      </c>
      <c r="R357" s="451" t="s">
        <v>937</v>
      </c>
      <c r="S357" s="468">
        <v>0</v>
      </c>
      <c r="T357" s="468">
        <v>451883.96000000008</v>
      </c>
      <c r="U357" s="468">
        <v>451883.96000000008</v>
      </c>
      <c r="V357" s="468">
        <v>451883.96000000008</v>
      </c>
      <c r="W357" s="468">
        <v>451883.96000000008</v>
      </c>
      <c r="X357" s="468">
        <v>451883.96000000008</v>
      </c>
      <c r="Y357" s="452">
        <v>100</v>
      </c>
      <c r="Z357" s="452">
        <v>0</v>
      </c>
    </row>
    <row r="358" spans="2:26" ht="90" x14ac:dyDescent="0.25">
      <c r="B358" s="450">
        <v>2</v>
      </c>
      <c r="C358" s="451" t="s">
        <v>133</v>
      </c>
      <c r="D358" s="451" t="s">
        <v>200</v>
      </c>
      <c r="E358" s="451" t="s">
        <v>768</v>
      </c>
      <c r="F358" s="451" t="s">
        <v>201</v>
      </c>
      <c r="G358" s="451" t="s">
        <v>399</v>
      </c>
      <c r="H358" s="451" t="s">
        <v>363</v>
      </c>
      <c r="I358" s="450">
        <v>1</v>
      </c>
      <c r="J358" s="450">
        <v>0</v>
      </c>
      <c r="K358" s="451" t="s">
        <v>140</v>
      </c>
      <c r="L358" s="451" t="s">
        <v>939</v>
      </c>
      <c r="M358" s="451" t="s">
        <v>935</v>
      </c>
      <c r="N358" s="451" t="s">
        <v>939</v>
      </c>
      <c r="O358" s="451" t="s">
        <v>364</v>
      </c>
      <c r="P358" s="451" t="s">
        <v>365</v>
      </c>
      <c r="Q358" s="451" t="s">
        <v>940</v>
      </c>
      <c r="R358" s="451" t="s">
        <v>937</v>
      </c>
      <c r="S358" s="468">
        <v>11896107</v>
      </c>
      <c r="T358" s="469">
        <v>22654713.389999997</v>
      </c>
      <c r="U358" s="469">
        <v>10664227.01</v>
      </c>
      <c r="V358" s="468">
        <v>9109805.8500000015</v>
      </c>
      <c r="W358" s="468">
        <v>9109805.8500000015</v>
      </c>
      <c r="X358" s="468">
        <v>9109805.8500000015</v>
      </c>
      <c r="Y358" s="452">
        <v>40.211525492179277</v>
      </c>
      <c r="Z358" s="452">
        <v>0</v>
      </c>
    </row>
    <row r="359" spans="2:26" ht="90" x14ac:dyDescent="0.25">
      <c r="B359" s="450">
        <v>3</v>
      </c>
      <c r="C359" s="451" t="s">
        <v>133</v>
      </c>
      <c r="D359" s="451" t="s">
        <v>200</v>
      </c>
      <c r="E359" s="451" t="s">
        <v>1121</v>
      </c>
      <c r="F359" s="451" t="s">
        <v>201</v>
      </c>
      <c r="G359" s="451" t="s">
        <v>399</v>
      </c>
      <c r="H359" s="451" t="s">
        <v>363</v>
      </c>
      <c r="I359" s="450">
        <v>1</v>
      </c>
      <c r="J359" s="450">
        <v>0</v>
      </c>
      <c r="K359" s="451" t="s">
        <v>140</v>
      </c>
      <c r="L359" s="451" t="s">
        <v>1066</v>
      </c>
      <c r="M359" s="451" t="s">
        <v>935</v>
      </c>
      <c r="N359" s="451" t="s">
        <v>1066</v>
      </c>
      <c r="O359" s="451" t="s">
        <v>364</v>
      </c>
      <c r="P359" s="451" t="s">
        <v>369</v>
      </c>
      <c r="Q359" s="451" t="s">
        <v>940</v>
      </c>
      <c r="R359" s="451" t="s">
        <v>937</v>
      </c>
      <c r="S359" s="468">
        <v>0</v>
      </c>
      <c r="T359" s="468">
        <v>21541.199999999997</v>
      </c>
      <c r="U359" s="468">
        <v>21541.199999999997</v>
      </c>
      <c r="V359" s="468">
        <v>21541.199999999997</v>
      </c>
      <c r="W359" s="468">
        <v>21541.199999999997</v>
      </c>
      <c r="X359" s="468">
        <v>21541.199999999997</v>
      </c>
      <c r="Y359" s="452">
        <v>100</v>
      </c>
      <c r="Z359" s="452">
        <v>0</v>
      </c>
    </row>
    <row r="360" spans="2:26" ht="45" x14ac:dyDescent="0.25">
      <c r="B360" s="450">
        <v>4</v>
      </c>
      <c r="C360" s="451" t="s">
        <v>132</v>
      </c>
      <c r="D360" s="451" t="s">
        <v>200</v>
      </c>
      <c r="E360" s="451" t="s">
        <v>769</v>
      </c>
      <c r="F360" s="451" t="s">
        <v>231</v>
      </c>
      <c r="G360" s="451" t="s">
        <v>399</v>
      </c>
      <c r="H360" s="451" t="s">
        <v>363</v>
      </c>
      <c r="I360" s="450">
        <v>1</v>
      </c>
      <c r="J360" s="450">
        <v>0</v>
      </c>
      <c r="K360" s="451" t="s">
        <v>140</v>
      </c>
      <c r="L360" s="451" t="s">
        <v>939</v>
      </c>
      <c r="M360" s="451" t="s">
        <v>935</v>
      </c>
      <c r="N360" s="451" t="s">
        <v>939</v>
      </c>
      <c r="O360" s="451" t="s">
        <v>364</v>
      </c>
      <c r="P360" s="451" t="s">
        <v>369</v>
      </c>
      <c r="Q360" s="451" t="s">
        <v>940</v>
      </c>
      <c r="R360" s="451" t="s">
        <v>937</v>
      </c>
      <c r="S360" s="468">
        <v>1564781.96</v>
      </c>
      <c r="T360" s="468">
        <v>3188063.92</v>
      </c>
      <c r="U360" s="468">
        <v>1623281.96</v>
      </c>
      <c r="V360" s="468">
        <v>946749.73000000021</v>
      </c>
      <c r="W360" s="468">
        <v>946749.73000000021</v>
      </c>
      <c r="X360" s="468">
        <v>946749.73000000021</v>
      </c>
      <c r="Y360" s="452">
        <v>29.696698490286238</v>
      </c>
      <c r="Z360" s="452">
        <v>0</v>
      </c>
    </row>
    <row r="361" spans="2:26" ht="60" x14ac:dyDescent="0.25">
      <c r="B361" s="450">
        <v>5</v>
      </c>
      <c r="C361" s="451" t="s">
        <v>133</v>
      </c>
      <c r="D361" s="451" t="s">
        <v>200</v>
      </c>
      <c r="E361" s="451" t="s">
        <v>1690</v>
      </c>
      <c r="F361" s="451" t="s">
        <v>1691</v>
      </c>
      <c r="G361" s="451" t="s">
        <v>399</v>
      </c>
      <c r="H361" s="451" t="s">
        <v>363</v>
      </c>
      <c r="I361" s="450">
        <v>1</v>
      </c>
      <c r="J361" s="450">
        <v>0</v>
      </c>
      <c r="K361" s="451" t="s">
        <v>140</v>
      </c>
      <c r="L361" s="451" t="s">
        <v>982</v>
      </c>
      <c r="M361" s="451" t="s">
        <v>983</v>
      </c>
      <c r="N361" s="451" t="s">
        <v>1416</v>
      </c>
      <c r="O361" s="451" t="s">
        <v>364</v>
      </c>
      <c r="P361" s="451" t="s">
        <v>1392</v>
      </c>
      <c r="Q361" s="451" t="s">
        <v>940</v>
      </c>
      <c r="R361" s="451" t="s">
        <v>937</v>
      </c>
      <c r="S361" s="468">
        <v>0</v>
      </c>
      <c r="T361" s="468">
        <v>664539.00000000023</v>
      </c>
      <c r="U361" s="468">
        <v>664539.00000000023</v>
      </c>
      <c r="V361" s="468">
        <v>664539.00000000023</v>
      </c>
      <c r="W361" s="468">
        <v>664539.00000000023</v>
      </c>
      <c r="X361" s="468">
        <v>0</v>
      </c>
      <c r="Y361" s="452">
        <v>100</v>
      </c>
      <c r="Z361" s="452">
        <v>0</v>
      </c>
    </row>
    <row r="362" spans="2:26" ht="15.75" customHeight="1" x14ac:dyDescent="0.25">
      <c r="B362" s="416" t="s">
        <v>400</v>
      </c>
      <c r="C362" s="417"/>
      <c r="D362" s="417"/>
      <c r="E362" s="417"/>
      <c r="F362" s="417"/>
      <c r="G362" s="307">
        <v>5</v>
      </c>
      <c r="H362" s="416"/>
      <c r="I362" s="417"/>
      <c r="J362" s="417"/>
      <c r="K362" s="418"/>
      <c r="L362" s="417"/>
      <c r="M362" s="417"/>
      <c r="N362" s="417"/>
      <c r="O362" s="417"/>
      <c r="P362" s="417"/>
      <c r="Q362" s="417"/>
      <c r="R362" s="417"/>
      <c r="S362" s="311"/>
      <c r="T362" s="311"/>
      <c r="U362" s="311"/>
      <c r="V362" s="311"/>
      <c r="W362" s="311"/>
      <c r="X362" s="311"/>
      <c r="Y362" s="321"/>
      <c r="Z362" s="321"/>
    </row>
    <row r="363" spans="2:26" ht="15.75" customHeight="1" x14ac:dyDescent="0.25">
      <c r="B363" s="464" t="s">
        <v>947</v>
      </c>
      <c r="C363" s="465"/>
      <c r="D363" s="465"/>
      <c r="E363" s="465"/>
      <c r="F363" s="465"/>
      <c r="G363" s="465"/>
      <c r="H363" s="465"/>
      <c r="I363" s="465"/>
      <c r="J363" s="465"/>
      <c r="K363" s="465"/>
      <c r="L363" s="465"/>
      <c r="M363" s="465"/>
      <c r="N363" s="465"/>
      <c r="O363" s="465"/>
      <c r="P363" s="465"/>
      <c r="Q363" s="465"/>
      <c r="R363" s="465"/>
      <c r="S363" s="465"/>
      <c r="T363" s="465"/>
      <c r="U363" s="465"/>
      <c r="V363" s="465"/>
      <c r="W363" s="465"/>
      <c r="X363" s="465"/>
      <c r="Y363" s="465"/>
      <c r="Z363" s="466"/>
    </row>
    <row r="364" spans="2:26" ht="105" x14ac:dyDescent="0.25">
      <c r="B364" s="450">
        <v>1</v>
      </c>
      <c r="C364" s="451" t="s">
        <v>191</v>
      </c>
      <c r="D364" s="451" t="s">
        <v>232</v>
      </c>
      <c r="E364" s="451" t="s">
        <v>1085</v>
      </c>
      <c r="F364" s="451" t="s">
        <v>233</v>
      </c>
      <c r="G364" s="451" t="s">
        <v>399</v>
      </c>
      <c r="H364" s="451" t="s">
        <v>363</v>
      </c>
      <c r="I364" s="450">
        <v>1</v>
      </c>
      <c r="J364" s="450">
        <v>1</v>
      </c>
      <c r="K364" s="451" t="s">
        <v>199</v>
      </c>
      <c r="L364" s="451" t="s">
        <v>1066</v>
      </c>
      <c r="M364" s="451" t="s">
        <v>964</v>
      </c>
      <c r="N364" s="451" t="s">
        <v>1066</v>
      </c>
      <c r="O364" s="451" t="s">
        <v>1086</v>
      </c>
      <c r="P364" s="451" t="s">
        <v>1062</v>
      </c>
      <c r="Q364" s="451" t="s">
        <v>940</v>
      </c>
      <c r="R364" s="451" t="s">
        <v>937</v>
      </c>
      <c r="S364" s="468">
        <v>0</v>
      </c>
      <c r="T364" s="468">
        <v>460000.00000000006</v>
      </c>
      <c r="U364" s="468">
        <v>460000.00000000006</v>
      </c>
      <c r="V364" s="468">
        <v>460000.00000000006</v>
      </c>
      <c r="W364" s="468">
        <v>460000.00000000006</v>
      </c>
      <c r="X364" s="468">
        <v>460000.00000000006</v>
      </c>
      <c r="Y364" s="452">
        <v>100</v>
      </c>
      <c r="Z364" s="453">
        <v>100</v>
      </c>
    </row>
    <row r="365" spans="2:26" ht="105" x14ac:dyDescent="0.25">
      <c r="B365" s="450">
        <v>2</v>
      </c>
      <c r="C365" s="451" t="s">
        <v>191</v>
      </c>
      <c r="D365" s="451" t="s">
        <v>232</v>
      </c>
      <c r="E365" s="451" t="s">
        <v>1106</v>
      </c>
      <c r="F365" s="451" t="s">
        <v>233</v>
      </c>
      <c r="G365" s="451" t="s">
        <v>399</v>
      </c>
      <c r="H365" s="451" t="s">
        <v>363</v>
      </c>
      <c r="I365" s="450">
        <v>1</v>
      </c>
      <c r="J365" s="450">
        <v>1</v>
      </c>
      <c r="K365" s="451" t="s">
        <v>199</v>
      </c>
      <c r="L365" s="451" t="s">
        <v>990</v>
      </c>
      <c r="M365" s="451" t="s">
        <v>964</v>
      </c>
      <c r="N365" s="451" t="s">
        <v>990</v>
      </c>
      <c r="O365" s="451" t="s">
        <v>964</v>
      </c>
      <c r="P365" s="451" t="s">
        <v>405</v>
      </c>
      <c r="Q365" s="451" t="s">
        <v>940</v>
      </c>
      <c r="R365" s="451" t="s">
        <v>937</v>
      </c>
      <c r="S365" s="468">
        <v>0</v>
      </c>
      <c r="T365" s="468">
        <v>430000.00000000006</v>
      </c>
      <c r="U365" s="468">
        <v>430000.00000000006</v>
      </c>
      <c r="V365" s="468">
        <v>430000.00000000006</v>
      </c>
      <c r="W365" s="468">
        <v>430000.00000000006</v>
      </c>
      <c r="X365" s="468">
        <v>430000.00000000006</v>
      </c>
      <c r="Y365" s="452">
        <v>100</v>
      </c>
      <c r="Z365" s="453">
        <v>100</v>
      </c>
    </row>
    <row r="366" spans="2:26" ht="45" x14ac:dyDescent="0.25">
      <c r="B366" s="450">
        <v>3</v>
      </c>
      <c r="C366" s="451" t="s">
        <v>191</v>
      </c>
      <c r="D366" s="451" t="s">
        <v>232</v>
      </c>
      <c r="E366" s="451" t="s">
        <v>770</v>
      </c>
      <c r="F366" s="451" t="s">
        <v>215</v>
      </c>
      <c r="G366" s="451" t="s">
        <v>399</v>
      </c>
      <c r="H366" s="451" t="s">
        <v>363</v>
      </c>
      <c r="I366" s="450">
        <v>1</v>
      </c>
      <c r="J366" s="450">
        <v>0</v>
      </c>
      <c r="K366" s="451" t="s">
        <v>140</v>
      </c>
      <c r="L366" s="451" t="s">
        <v>939</v>
      </c>
      <c r="M366" s="451" t="s">
        <v>935</v>
      </c>
      <c r="N366" s="451" t="s">
        <v>939</v>
      </c>
      <c r="O366" s="451" t="s">
        <v>364</v>
      </c>
      <c r="P366" s="451" t="s">
        <v>365</v>
      </c>
      <c r="Q366" s="451" t="s">
        <v>940</v>
      </c>
      <c r="R366" s="451" t="s">
        <v>937</v>
      </c>
      <c r="S366" s="468">
        <v>5579665.0000000009</v>
      </c>
      <c r="T366" s="469">
        <v>11102835.440000001</v>
      </c>
      <c r="U366" s="468">
        <v>5493695.7400000012</v>
      </c>
      <c r="V366" s="468">
        <v>4447141.1500000013</v>
      </c>
      <c r="W366" s="468">
        <v>4447141.1500000013</v>
      </c>
      <c r="X366" s="468">
        <v>4447141.1500000013</v>
      </c>
      <c r="Y366" s="452">
        <v>40.054103062523644</v>
      </c>
      <c r="Z366" s="452">
        <v>0</v>
      </c>
    </row>
    <row r="367" spans="2:26" ht="75" x14ac:dyDescent="0.25">
      <c r="B367" s="450">
        <v>4</v>
      </c>
      <c r="C367" s="451" t="s">
        <v>191</v>
      </c>
      <c r="D367" s="451" t="s">
        <v>232</v>
      </c>
      <c r="E367" s="451" t="s">
        <v>1107</v>
      </c>
      <c r="F367" s="451" t="s">
        <v>1108</v>
      </c>
      <c r="G367" s="451" t="s">
        <v>399</v>
      </c>
      <c r="H367" s="451" t="s">
        <v>363</v>
      </c>
      <c r="I367" s="450">
        <v>1</v>
      </c>
      <c r="J367" s="450">
        <v>1</v>
      </c>
      <c r="K367" s="451" t="s">
        <v>1109</v>
      </c>
      <c r="L367" s="451" t="s">
        <v>990</v>
      </c>
      <c r="M367" s="451" t="s">
        <v>991</v>
      </c>
      <c r="N367" s="451" t="s">
        <v>990</v>
      </c>
      <c r="O367" s="451" t="s">
        <v>991</v>
      </c>
      <c r="P367" s="451" t="s">
        <v>365</v>
      </c>
      <c r="Q367" s="451" t="s">
        <v>940</v>
      </c>
      <c r="R367" s="451" t="s">
        <v>937</v>
      </c>
      <c r="S367" s="468">
        <v>0</v>
      </c>
      <c r="T367" s="468">
        <v>1566000</v>
      </c>
      <c r="U367" s="468">
        <v>1566000</v>
      </c>
      <c r="V367" s="468">
        <v>1566000</v>
      </c>
      <c r="W367" s="468">
        <v>1566000</v>
      </c>
      <c r="X367" s="468">
        <v>1566000</v>
      </c>
      <c r="Y367" s="452">
        <v>100</v>
      </c>
      <c r="Z367" s="453">
        <v>100</v>
      </c>
    </row>
    <row r="368" spans="2:26" ht="105" x14ac:dyDescent="0.25">
      <c r="B368" s="450">
        <v>5</v>
      </c>
      <c r="C368" s="451" t="s">
        <v>191</v>
      </c>
      <c r="D368" s="451" t="s">
        <v>232</v>
      </c>
      <c r="E368" s="451" t="s">
        <v>1110</v>
      </c>
      <c r="F368" s="451" t="s">
        <v>1111</v>
      </c>
      <c r="G368" s="451" t="s">
        <v>399</v>
      </c>
      <c r="H368" s="451" t="s">
        <v>363</v>
      </c>
      <c r="I368" s="450">
        <v>1</v>
      </c>
      <c r="J368" s="450">
        <v>1</v>
      </c>
      <c r="K368" s="451" t="s">
        <v>199</v>
      </c>
      <c r="L368" s="451" t="s">
        <v>990</v>
      </c>
      <c r="M368" s="451" t="s">
        <v>991</v>
      </c>
      <c r="N368" s="451" t="s">
        <v>990</v>
      </c>
      <c r="O368" s="451" t="s">
        <v>991</v>
      </c>
      <c r="P368" s="451" t="s">
        <v>365</v>
      </c>
      <c r="Q368" s="451" t="s">
        <v>940</v>
      </c>
      <c r="R368" s="451" t="s">
        <v>937</v>
      </c>
      <c r="S368" s="468">
        <v>0</v>
      </c>
      <c r="T368" s="468">
        <v>904800.00000000023</v>
      </c>
      <c r="U368" s="468">
        <v>904800.00000000023</v>
      </c>
      <c r="V368" s="468">
        <v>904800.00000000023</v>
      </c>
      <c r="W368" s="468">
        <v>904800.00000000023</v>
      </c>
      <c r="X368" s="468">
        <v>904800.00000000023</v>
      </c>
      <c r="Y368" s="452">
        <v>100</v>
      </c>
      <c r="Z368" s="453">
        <v>100</v>
      </c>
    </row>
    <row r="369" spans="2:26" ht="45" x14ac:dyDescent="0.25">
      <c r="B369" s="450">
        <v>6</v>
      </c>
      <c r="C369" s="451" t="s">
        <v>191</v>
      </c>
      <c r="D369" s="451" t="s">
        <v>232</v>
      </c>
      <c r="E369" s="451" t="s">
        <v>1114</v>
      </c>
      <c r="F369" s="451" t="s">
        <v>215</v>
      </c>
      <c r="G369" s="451" t="s">
        <v>399</v>
      </c>
      <c r="H369" s="451" t="s">
        <v>363</v>
      </c>
      <c r="I369" s="450">
        <v>1</v>
      </c>
      <c r="J369" s="450">
        <v>0</v>
      </c>
      <c r="K369" s="451" t="s">
        <v>140</v>
      </c>
      <c r="L369" s="451" t="s">
        <v>1100</v>
      </c>
      <c r="M369" s="451" t="s">
        <v>935</v>
      </c>
      <c r="N369" s="451" t="s">
        <v>1100</v>
      </c>
      <c r="O369" s="451" t="s">
        <v>364</v>
      </c>
      <c r="P369" s="451" t="s">
        <v>369</v>
      </c>
      <c r="Q369" s="451" t="s">
        <v>940</v>
      </c>
      <c r="R369" s="451" t="s">
        <v>937</v>
      </c>
      <c r="S369" s="468">
        <v>0</v>
      </c>
      <c r="T369" s="468">
        <v>174000.00000000009</v>
      </c>
      <c r="U369" s="468">
        <v>174000.00000000009</v>
      </c>
      <c r="V369" s="468">
        <v>174000.00000000009</v>
      </c>
      <c r="W369" s="468">
        <v>174000.00000000009</v>
      </c>
      <c r="X369" s="468">
        <v>174000.00000000009</v>
      </c>
      <c r="Y369" s="452">
        <v>100</v>
      </c>
      <c r="Z369" s="452">
        <v>0</v>
      </c>
    </row>
    <row r="370" spans="2:26" ht="105" x14ac:dyDescent="0.25">
      <c r="B370" s="450">
        <v>7</v>
      </c>
      <c r="C370" s="451" t="s">
        <v>191</v>
      </c>
      <c r="D370" s="451" t="s">
        <v>232</v>
      </c>
      <c r="E370" s="451" t="s">
        <v>771</v>
      </c>
      <c r="F370" s="451" t="s">
        <v>233</v>
      </c>
      <c r="G370" s="451" t="s">
        <v>399</v>
      </c>
      <c r="H370" s="451" t="s">
        <v>363</v>
      </c>
      <c r="I370" s="450">
        <v>1</v>
      </c>
      <c r="J370" s="450">
        <v>1</v>
      </c>
      <c r="K370" s="451" t="s">
        <v>199</v>
      </c>
      <c r="L370" s="451" t="s">
        <v>939</v>
      </c>
      <c r="M370" s="451" t="s">
        <v>964</v>
      </c>
      <c r="N370" s="451" t="s">
        <v>1066</v>
      </c>
      <c r="O370" s="451" t="s">
        <v>1086</v>
      </c>
      <c r="P370" s="451" t="s">
        <v>369</v>
      </c>
      <c r="Q370" s="451" t="s">
        <v>940</v>
      </c>
      <c r="R370" s="451" t="s">
        <v>937</v>
      </c>
      <c r="S370" s="468">
        <v>800000.00000000023</v>
      </c>
      <c r="T370" s="468">
        <v>1510000.0000000005</v>
      </c>
      <c r="U370" s="468">
        <v>710000.00000000023</v>
      </c>
      <c r="V370" s="468">
        <v>710000.00000000023</v>
      </c>
      <c r="W370" s="468">
        <v>710000.00000000023</v>
      </c>
      <c r="X370" s="468">
        <v>710000.00000000023</v>
      </c>
      <c r="Y370" s="452">
        <v>47.019867549668874</v>
      </c>
      <c r="Z370" s="453">
        <v>100</v>
      </c>
    </row>
    <row r="371" spans="2:26" ht="15.75" customHeight="1" x14ac:dyDescent="0.25">
      <c r="B371" s="416" t="s">
        <v>400</v>
      </c>
      <c r="C371" s="417"/>
      <c r="D371" s="417"/>
      <c r="E371" s="417"/>
      <c r="F371" s="417"/>
      <c r="G371" s="307">
        <v>7</v>
      </c>
      <c r="H371" s="416"/>
      <c r="I371" s="417"/>
      <c r="J371" s="417"/>
      <c r="K371" s="418"/>
      <c r="L371" s="417"/>
      <c r="M371" s="417"/>
      <c r="N371" s="417"/>
      <c r="O371" s="417"/>
      <c r="P371" s="417"/>
      <c r="Q371" s="417"/>
      <c r="R371" s="417"/>
      <c r="S371" s="311"/>
      <c r="T371" s="311"/>
      <c r="U371" s="311"/>
      <c r="V371" s="311"/>
      <c r="W371" s="311"/>
      <c r="X371" s="311"/>
      <c r="Y371" s="321"/>
      <c r="Z371" s="321"/>
    </row>
    <row r="372" spans="2:26" ht="15.75" customHeight="1" x14ac:dyDescent="0.25">
      <c r="B372" s="464" t="s">
        <v>946</v>
      </c>
      <c r="C372" s="465"/>
      <c r="D372" s="465"/>
      <c r="E372" s="465"/>
      <c r="F372" s="465"/>
      <c r="G372" s="465"/>
      <c r="H372" s="465"/>
      <c r="I372" s="465"/>
      <c r="J372" s="465"/>
      <c r="K372" s="465"/>
      <c r="L372" s="465"/>
      <c r="M372" s="465"/>
      <c r="N372" s="465"/>
      <c r="O372" s="465"/>
      <c r="P372" s="465"/>
      <c r="Q372" s="465"/>
      <c r="R372" s="465"/>
      <c r="S372" s="465"/>
      <c r="T372" s="465"/>
      <c r="U372" s="465"/>
      <c r="V372" s="465"/>
      <c r="W372" s="465"/>
      <c r="X372" s="465"/>
      <c r="Y372" s="465"/>
      <c r="Z372" s="466"/>
    </row>
    <row r="373" spans="2:26" ht="45" x14ac:dyDescent="0.25">
      <c r="B373" s="450">
        <v>1</v>
      </c>
      <c r="C373" s="451" t="s">
        <v>162</v>
      </c>
      <c r="D373" s="451" t="s">
        <v>202</v>
      </c>
      <c r="E373" s="451" t="s">
        <v>772</v>
      </c>
      <c r="F373" s="451" t="s">
        <v>203</v>
      </c>
      <c r="G373" s="451" t="s">
        <v>399</v>
      </c>
      <c r="H373" s="451" t="s">
        <v>363</v>
      </c>
      <c r="I373" s="450">
        <v>1</v>
      </c>
      <c r="J373" s="450">
        <v>0</v>
      </c>
      <c r="K373" s="451" t="s">
        <v>140</v>
      </c>
      <c r="L373" s="451" t="s">
        <v>939</v>
      </c>
      <c r="M373" s="451" t="s">
        <v>935</v>
      </c>
      <c r="N373" s="451" t="s">
        <v>939</v>
      </c>
      <c r="O373" s="451" t="s">
        <v>364</v>
      </c>
      <c r="P373" s="451" t="s">
        <v>365</v>
      </c>
      <c r="Q373" s="451" t="s">
        <v>940</v>
      </c>
      <c r="R373" s="471"/>
      <c r="S373" s="468">
        <v>12788635</v>
      </c>
      <c r="T373" s="469">
        <v>23631394.599999998</v>
      </c>
      <c r="U373" s="469">
        <v>10710598.619999999</v>
      </c>
      <c r="V373" s="469">
        <v>10530472.369999999</v>
      </c>
      <c r="W373" s="469">
        <v>10530472.369999999</v>
      </c>
      <c r="X373" s="468">
        <v>10530472.369999999</v>
      </c>
      <c r="Y373" s="452">
        <v>44.561366555996656</v>
      </c>
      <c r="Z373" s="452">
        <v>0</v>
      </c>
    </row>
    <row r="374" spans="2:26" ht="45" x14ac:dyDescent="0.25">
      <c r="B374" s="450">
        <v>2</v>
      </c>
      <c r="C374" s="451" t="s">
        <v>146</v>
      </c>
      <c r="D374" s="451" t="s">
        <v>202</v>
      </c>
      <c r="E374" s="451" t="s">
        <v>773</v>
      </c>
      <c r="F374" s="451" t="s">
        <v>204</v>
      </c>
      <c r="G374" s="451" t="s">
        <v>399</v>
      </c>
      <c r="H374" s="451" t="s">
        <v>363</v>
      </c>
      <c r="I374" s="450">
        <v>1</v>
      </c>
      <c r="J374" s="450">
        <v>0</v>
      </c>
      <c r="K374" s="451" t="s">
        <v>140</v>
      </c>
      <c r="L374" s="451" t="s">
        <v>939</v>
      </c>
      <c r="M374" s="451" t="s">
        <v>935</v>
      </c>
      <c r="N374" s="451" t="s">
        <v>939</v>
      </c>
      <c r="O374" s="451" t="s">
        <v>364</v>
      </c>
      <c r="P374" s="451" t="s">
        <v>365</v>
      </c>
      <c r="Q374" s="451" t="s">
        <v>940</v>
      </c>
      <c r="R374" s="451" t="s">
        <v>937</v>
      </c>
      <c r="S374" s="468">
        <v>8773904.0000000019</v>
      </c>
      <c r="T374" s="469">
        <v>15051205.980000004</v>
      </c>
      <c r="U374" s="468">
        <v>5907861.7100000009</v>
      </c>
      <c r="V374" s="468">
        <v>4949801.4000000013</v>
      </c>
      <c r="W374" s="468">
        <v>4949801.4000000013</v>
      </c>
      <c r="X374" s="468">
        <v>4949801.4000000013</v>
      </c>
      <c r="Y374" s="452">
        <v>32.886410607743201</v>
      </c>
      <c r="Z374" s="452">
        <v>0</v>
      </c>
    </row>
    <row r="375" spans="2:26" ht="45" x14ac:dyDescent="0.25">
      <c r="B375" s="450">
        <v>3</v>
      </c>
      <c r="C375" s="451" t="s">
        <v>146</v>
      </c>
      <c r="D375" s="451" t="s">
        <v>202</v>
      </c>
      <c r="E375" s="451" t="s">
        <v>774</v>
      </c>
      <c r="F375" s="451" t="s">
        <v>205</v>
      </c>
      <c r="G375" s="451" t="s">
        <v>399</v>
      </c>
      <c r="H375" s="451" t="s">
        <v>363</v>
      </c>
      <c r="I375" s="450">
        <v>1</v>
      </c>
      <c r="J375" s="450">
        <v>0</v>
      </c>
      <c r="K375" s="451" t="s">
        <v>140</v>
      </c>
      <c r="L375" s="451" t="s">
        <v>939</v>
      </c>
      <c r="M375" s="451" t="s">
        <v>935</v>
      </c>
      <c r="N375" s="451" t="s">
        <v>939</v>
      </c>
      <c r="O375" s="451" t="s">
        <v>364</v>
      </c>
      <c r="P375" s="451" t="s">
        <v>365</v>
      </c>
      <c r="Q375" s="451" t="s">
        <v>940</v>
      </c>
      <c r="R375" s="451" t="s">
        <v>937</v>
      </c>
      <c r="S375" s="468">
        <v>3279016.0000000009</v>
      </c>
      <c r="T375" s="468">
        <v>6954346.7200000016</v>
      </c>
      <c r="U375" s="468">
        <v>3675330.7200000007</v>
      </c>
      <c r="V375" s="468">
        <v>2339742.2100000009</v>
      </c>
      <c r="W375" s="468">
        <v>2339742.2100000009</v>
      </c>
      <c r="X375" s="468">
        <v>2339742.2100000009</v>
      </c>
      <c r="Y375" s="452">
        <v>33.644313466154017</v>
      </c>
      <c r="Z375" s="452">
        <v>0</v>
      </c>
    </row>
    <row r="376" spans="2:26" ht="45" x14ac:dyDescent="0.25">
      <c r="B376" s="450">
        <v>4</v>
      </c>
      <c r="C376" s="451" t="s">
        <v>162</v>
      </c>
      <c r="D376" s="451" t="s">
        <v>202</v>
      </c>
      <c r="E376" s="451" t="s">
        <v>1119</v>
      </c>
      <c r="F376" s="451" t="s">
        <v>1120</v>
      </c>
      <c r="G376" s="451" t="s">
        <v>399</v>
      </c>
      <c r="H376" s="451" t="s">
        <v>363</v>
      </c>
      <c r="I376" s="450">
        <v>1</v>
      </c>
      <c r="J376" s="450">
        <v>0</v>
      </c>
      <c r="K376" s="451" t="s">
        <v>140</v>
      </c>
      <c r="L376" s="451" t="s">
        <v>1066</v>
      </c>
      <c r="M376" s="451" t="s">
        <v>935</v>
      </c>
      <c r="N376" s="451" t="s">
        <v>1066</v>
      </c>
      <c r="O376" s="451" t="s">
        <v>364</v>
      </c>
      <c r="P376" s="451" t="s">
        <v>369</v>
      </c>
      <c r="Q376" s="451" t="s">
        <v>940</v>
      </c>
      <c r="R376" s="451" t="s">
        <v>937</v>
      </c>
      <c r="S376" s="468">
        <v>0</v>
      </c>
      <c r="T376" s="468">
        <v>16970.8</v>
      </c>
      <c r="U376" s="468">
        <v>16970.8</v>
      </c>
      <c r="V376" s="468">
        <v>16970.8</v>
      </c>
      <c r="W376" s="468">
        <v>16970.8</v>
      </c>
      <c r="X376" s="468">
        <v>16970.8</v>
      </c>
      <c r="Y376" s="452">
        <v>100</v>
      </c>
      <c r="Z376" s="452">
        <v>0</v>
      </c>
    </row>
    <row r="377" spans="2:26" ht="75" x14ac:dyDescent="0.25">
      <c r="B377" s="450">
        <v>5</v>
      </c>
      <c r="C377" s="451" t="s">
        <v>162</v>
      </c>
      <c r="D377" s="451" t="s">
        <v>202</v>
      </c>
      <c r="E377" s="451" t="s">
        <v>775</v>
      </c>
      <c r="F377" s="451" t="s">
        <v>776</v>
      </c>
      <c r="G377" s="451" t="s">
        <v>399</v>
      </c>
      <c r="H377" s="451" t="s">
        <v>363</v>
      </c>
      <c r="I377" s="450">
        <v>0</v>
      </c>
      <c r="J377" s="450">
        <v>0</v>
      </c>
      <c r="K377" s="471"/>
      <c r="L377" s="451" t="s">
        <v>934</v>
      </c>
      <c r="M377" s="451" t="s">
        <v>944</v>
      </c>
      <c r="N377" s="451" t="s">
        <v>934</v>
      </c>
      <c r="O377" s="451" t="s">
        <v>364</v>
      </c>
      <c r="P377" s="451" t="s">
        <v>369</v>
      </c>
      <c r="Q377" s="451" t="s">
        <v>945</v>
      </c>
      <c r="R377" s="471"/>
      <c r="S377" s="468">
        <v>0</v>
      </c>
      <c r="T377" s="468">
        <v>273600.00000000006</v>
      </c>
      <c r="U377" s="468">
        <v>273600.00000000006</v>
      </c>
      <c r="V377" s="468">
        <v>273600.00000000006</v>
      </c>
      <c r="W377" s="468">
        <v>273600.00000000006</v>
      </c>
      <c r="X377" s="468">
        <v>273600.00000000006</v>
      </c>
      <c r="Y377" s="452">
        <v>100</v>
      </c>
      <c r="Z377" s="452">
        <v>0</v>
      </c>
    </row>
    <row r="378" spans="2:26" ht="45" x14ac:dyDescent="0.25">
      <c r="B378" s="450">
        <v>6</v>
      </c>
      <c r="C378" s="451" t="s">
        <v>190</v>
      </c>
      <c r="D378" s="451" t="s">
        <v>202</v>
      </c>
      <c r="E378" s="451" t="s">
        <v>777</v>
      </c>
      <c r="F378" s="451" t="s">
        <v>778</v>
      </c>
      <c r="G378" s="451" t="s">
        <v>399</v>
      </c>
      <c r="H378" s="451" t="s">
        <v>363</v>
      </c>
      <c r="I378" s="450">
        <v>1</v>
      </c>
      <c r="J378" s="450">
        <v>0</v>
      </c>
      <c r="K378" s="451" t="s">
        <v>140</v>
      </c>
      <c r="L378" s="451" t="s">
        <v>963</v>
      </c>
      <c r="M378" s="451" t="s">
        <v>935</v>
      </c>
      <c r="N378" s="451" t="s">
        <v>963</v>
      </c>
      <c r="O378" s="451" t="s">
        <v>364</v>
      </c>
      <c r="P378" s="451" t="s">
        <v>369</v>
      </c>
      <c r="Q378" s="451" t="s">
        <v>940</v>
      </c>
      <c r="R378" s="451" t="s">
        <v>937</v>
      </c>
      <c r="S378" s="468">
        <v>0</v>
      </c>
      <c r="T378" s="468">
        <v>472000.00000000006</v>
      </c>
      <c r="U378" s="468">
        <v>387015.88000000006</v>
      </c>
      <c r="V378" s="468">
        <v>387015.88000000006</v>
      </c>
      <c r="W378" s="468">
        <v>387015.88000000006</v>
      </c>
      <c r="X378" s="468">
        <v>387015.88000000006</v>
      </c>
      <c r="Y378" s="452">
        <v>81.99488983050847</v>
      </c>
      <c r="Z378" s="452">
        <v>0</v>
      </c>
    </row>
    <row r="379" spans="2:26" ht="60" x14ac:dyDescent="0.25">
      <c r="B379" s="450">
        <v>7</v>
      </c>
      <c r="C379" s="451" t="s">
        <v>162</v>
      </c>
      <c r="D379" s="451" t="s">
        <v>202</v>
      </c>
      <c r="E379" s="451" t="s">
        <v>1692</v>
      </c>
      <c r="F379" s="451" t="s">
        <v>1693</v>
      </c>
      <c r="G379" s="451" t="s">
        <v>399</v>
      </c>
      <c r="H379" s="451" t="s">
        <v>363</v>
      </c>
      <c r="I379" s="450">
        <v>1</v>
      </c>
      <c r="J379" s="450">
        <v>0</v>
      </c>
      <c r="K379" s="451" t="s">
        <v>140</v>
      </c>
      <c r="L379" s="451" t="s">
        <v>982</v>
      </c>
      <c r="M379" s="451" t="s">
        <v>983</v>
      </c>
      <c r="N379" s="451" t="s">
        <v>1431</v>
      </c>
      <c r="O379" s="451" t="s">
        <v>364</v>
      </c>
      <c r="P379" s="451" t="s">
        <v>1392</v>
      </c>
      <c r="Q379" s="451" t="s">
        <v>940</v>
      </c>
      <c r="R379" s="451" t="s">
        <v>937</v>
      </c>
      <c r="S379" s="468">
        <v>0</v>
      </c>
      <c r="T379" s="468">
        <v>156345.00000000009</v>
      </c>
      <c r="U379" s="468">
        <v>156345.00000000009</v>
      </c>
      <c r="V379" s="468">
        <v>156345.00000000009</v>
      </c>
      <c r="W379" s="468">
        <v>156345.00000000009</v>
      </c>
      <c r="X379" s="468">
        <v>0</v>
      </c>
      <c r="Y379" s="452">
        <v>100</v>
      </c>
      <c r="Z379" s="452">
        <v>0</v>
      </c>
    </row>
    <row r="380" spans="2:26" ht="60" x14ac:dyDescent="0.25">
      <c r="B380" s="450">
        <v>8</v>
      </c>
      <c r="C380" s="451" t="s">
        <v>146</v>
      </c>
      <c r="D380" s="451" t="s">
        <v>202</v>
      </c>
      <c r="E380" s="451" t="s">
        <v>779</v>
      </c>
      <c r="F380" s="451" t="s">
        <v>780</v>
      </c>
      <c r="G380" s="451" t="s">
        <v>399</v>
      </c>
      <c r="H380" s="451" t="s">
        <v>363</v>
      </c>
      <c r="I380" s="450">
        <v>1</v>
      </c>
      <c r="J380" s="450">
        <v>0</v>
      </c>
      <c r="K380" s="451" t="s">
        <v>159</v>
      </c>
      <c r="L380" s="451" t="s">
        <v>959</v>
      </c>
      <c r="M380" s="451" t="s">
        <v>935</v>
      </c>
      <c r="N380" s="451" t="s">
        <v>364</v>
      </c>
      <c r="O380" s="451" t="s">
        <v>364</v>
      </c>
      <c r="P380" s="451" t="s">
        <v>369</v>
      </c>
      <c r="Q380" s="451" t="s">
        <v>940</v>
      </c>
      <c r="R380" s="451" t="s">
        <v>937</v>
      </c>
      <c r="S380" s="468">
        <v>100000</v>
      </c>
      <c r="T380" s="468">
        <v>100000</v>
      </c>
      <c r="U380" s="468">
        <v>0</v>
      </c>
      <c r="V380" s="468">
        <v>0</v>
      </c>
      <c r="W380" s="468">
        <v>0</v>
      </c>
      <c r="X380" s="468">
        <v>0</v>
      </c>
      <c r="Y380" s="452">
        <v>0</v>
      </c>
      <c r="Z380" s="452">
        <v>0</v>
      </c>
    </row>
    <row r="381" spans="2:26" ht="15.75" customHeight="1" x14ac:dyDescent="0.25">
      <c r="B381" s="416" t="s">
        <v>400</v>
      </c>
      <c r="C381" s="417"/>
      <c r="D381" s="417"/>
      <c r="E381" s="417"/>
      <c r="F381" s="417"/>
      <c r="G381" s="307">
        <v>8</v>
      </c>
      <c r="H381" s="416"/>
      <c r="I381" s="417"/>
      <c r="J381" s="417"/>
      <c r="K381" s="418"/>
      <c r="L381" s="417"/>
      <c r="M381" s="417"/>
      <c r="N381" s="417"/>
      <c r="O381" s="417"/>
      <c r="P381" s="417"/>
      <c r="Q381" s="417"/>
      <c r="R381" s="417"/>
      <c r="S381" s="311"/>
      <c r="T381" s="311"/>
      <c r="U381" s="311"/>
      <c r="V381" s="311"/>
      <c r="W381" s="311"/>
      <c r="X381" s="311"/>
      <c r="Y381" s="321"/>
      <c r="Z381" s="321"/>
    </row>
    <row r="382" spans="2:26" ht="15.75" customHeight="1" x14ac:dyDescent="0.25">
      <c r="B382" s="464" t="s">
        <v>941</v>
      </c>
      <c r="C382" s="465"/>
      <c r="D382" s="465"/>
      <c r="E382" s="465"/>
      <c r="F382" s="465"/>
      <c r="G382" s="465"/>
      <c r="H382" s="465"/>
      <c r="I382" s="465"/>
      <c r="J382" s="465"/>
      <c r="K382" s="465"/>
      <c r="L382" s="465"/>
      <c r="M382" s="465"/>
      <c r="N382" s="465"/>
      <c r="O382" s="465"/>
      <c r="P382" s="465"/>
      <c r="Q382" s="465"/>
      <c r="R382" s="465"/>
      <c r="S382" s="465"/>
      <c r="T382" s="465"/>
      <c r="U382" s="465"/>
      <c r="V382" s="465"/>
      <c r="W382" s="465"/>
      <c r="X382" s="465"/>
      <c r="Y382" s="465"/>
      <c r="Z382" s="466"/>
    </row>
    <row r="383" spans="2:26" ht="75" x14ac:dyDescent="0.25">
      <c r="B383" s="450">
        <v>1</v>
      </c>
      <c r="C383" s="451" t="s">
        <v>198</v>
      </c>
      <c r="D383" s="451" t="s">
        <v>234</v>
      </c>
      <c r="E383" s="451" t="s">
        <v>1087</v>
      </c>
      <c r="F383" s="451" t="s">
        <v>1088</v>
      </c>
      <c r="G383" s="451" t="s">
        <v>399</v>
      </c>
      <c r="H383" s="451" t="s">
        <v>363</v>
      </c>
      <c r="I383" s="450">
        <v>1</v>
      </c>
      <c r="J383" s="450">
        <v>1</v>
      </c>
      <c r="K383" s="451" t="s">
        <v>199</v>
      </c>
      <c r="L383" s="451" t="s">
        <v>990</v>
      </c>
      <c r="M383" s="451" t="s">
        <v>935</v>
      </c>
      <c r="N383" s="451" t="s">
        <v>990</v>
      </c>
      <c r="O383" s="451" t="s">
        <v>991</v>
      </c>
      <c r="P383" s="451" t="s">
        <v>1062</v>
      </c>
      <c r="Q383" s="451" t="s">
        <v>940</v>
      </c>
      <c r="R383" s="451" t="s">
        <v>937</v>
      </c>
      <c r="S383" s="468">
        <v>0</v>
      </c>
      <c r="T383" s="468">
        <v>928000.00000000023</v>
      </c>
      <c r="U383" s="468">
        <v>928000.00000000023</v>
      </c>
      <c r="V383" s="468">
        <v>928000.00000000023</v>
      </c>
      <c r="W383" s="468">
        <v>928000.00000000023</v>
      </c>
      <c r="X383" s="468">
        <v>928000.00000000023</v>
      </c>
      <c r="Y383" s="452">
        <v>100</v>
      </c>
      <c r="Z383" s="453">
        <v>100</v>
      </c>
    </row>
    <row r="384" spans="2:26" ht="75" x14ac:dyDescent="0.25">
      <c r="B384" s="450">
        <v>2</v>
      </c>
      <c r="C384" s="451" t="s">
        <v>198</v>
      </c>
      <c r="D384" s="451" t="s">
        <v>234</v>
      </c>
      <c r="E384" s="451" t="s">
        <v>1089</v>
      </c>
      <c r="F384" s="451" t="s">
        <v>1090</v>
      </c>
      <c r="G384" s="451" t="s">
        <v>399</v>
      </c>
      <c r="H384" s="451" t="s">
        <v>363</v>
      </c>
      <c r="I384" s="450">
        <v>1</v>
      </c>
      <c r="J384" s="450">
        <v>0</v>
      </c>
      <c r="K384" s="451" t="s">
        <v>199</v>
      </c>
      <c r="L384" s="451" t="s">
        <v>990</v>
      </c>
      <c r="M384" s="451" t="s">
        <v>935</v>
      </c>
      <c r="N384" s="451" t="s">
        <v>364</v>
      </c>
      <c r="O384" s="451" t="s">
        <v>364</v>
      </c>
      <c r="P384" s="451" t="s">
        <v>1062</v>
      </c>
      <c r="Q384" s="451" t="s">
        <v>940</v>
      </c>
      <c r="R384" s="451" t="s">
        <v>937</v>
      </c>
      <c r="S384" s="468">
        <v>0</v>
      </c>
      <c r="T384" s="468">
        <v>0</v>
      </c>
      <c r="U384" s="468">
        <v>0</v>
      </c>
      <c r="V384" s="468">
        <v>0</v>
      </c>
      <c r="W384" s="468">
        <v>0</v>
      </c>
      <c r="X384" s="468">
        <v>0</v>
      </c>
      <c r="Y384" s="452">
        <v>0</v>
      </c>
      <c r="Z384" s="452">
        <v>0</v>
      </c>
    </row>
    <row r="385" spans="2:26" ht="30" x14ac:dyDescent="0.25">
      <c r="B385" s="450">
        <v>3</v>
      </c>
      <c r="C385" s="451" t="s">
        <v>190</v>
      </c>
      <c r="D385" s="451" t="s">
        <v>234</v>
      </c>
      <c r="E385" s="451" t="s">
        <v>781</v>
      </c>
      <c r="F385" s="451" t="s">
        <v>208</v>
      </c>
      <c r="G385" s="451" t="s">
        <v>399</v>
      </c>
      <c r="H385" s="451" t="s">
        <v>363</v>
      </c>
      <c r="I385" s="450">
        <v>1</v>
      </c>
      <c r="J385" s="450">
        <v>0</v>
      </c>
      <c r="K385" s="451" t="s">
        <v>140</v>
      </c>
      <c r="L385" s="451" t="s">
        <v>939</v>
      </c>
      <c r="M385" s="451" t="s">
        <v>935</v>
      </c>
      <c r="N385" s="451" t="s">
        <v>939</v>
      </c>
      <c r="O385" s="451" t="s">
        <v>364</v>
      </c>
      <c r="P385" s="451" t="s">
        <v>220</v>
      </c>
      <c r="Q385" s="451" t="s">
        <v>940</v>
      </c>
      <c r="R385" s="451" t="s">
        <v>443</v>
      </c>
      <c r="S385" s="468">
        <v>3376820.8200000008</v>
      </c>
      <c r="T385" s="468">
        <v>8253641.6400000025</v>
      </c>
      <c r="U385" s="468">
        <v>3463099.0000000009</v>
      </c>
      <c r="V385" s="468">
        <v>3463099.0000000009</v>
      </c>
      <c r="W385" s="468">
        <v>3463099.0000000009</v>
      </c>
      <c r="X385" s="468">
        <v>3463099.0000000009</v>
      </c>
      <c r="Y385" s="452">
        <v>41.958436664085639</v>
      </c>
      <c r="Z385" s="452">
        <v>0</v>
      </c>
    </row>
    <row r="386" spans="2:26" ht="45" x14ac:dyDescent="0.25">
      <c r="B386" s="450">
        <v>4</v>
      </c>
      <c r="C386" s="451" t="s">
        <v>190</v>
      </c>
      <c r="D386" s="451" t="s">
        <v>234</v>
      </c>
      <c r="E386" s="451" t="s">
        <v>1694</v>
      </c>
      <c r="F386" s="451" t="s">
        <v>283</v>
      </c>
      <c r="G386" s="451" t="s">
        <v>399</v>
      </c>
      <c r="H386" s="451" t="s">
        <v>363</v>
      </c>
      <c r="I386" s="450">
        <v>1</v>
      </c>
      <c r="J386" s="450">
        <v>0</v>
      </c>
      <c r="K386" s="451" t="s">
        <v>140</v>
      </c>
      <c r="L386" s="451" t="s">
        <v>1428</v>
      </c>
      <c r="M386" s="451" t="s">
        <v>935</v>
      </c>
      <c r="N386" s="451" t="s">
        <v>1428</v>
      </c>
      <c r="O386" s="451" t="s">
        <v>364</v>
      </c>
      <c r="P386" s="451" t="s">
        <v>405</v>
      </c>
      <c r="Q386" s="451" t="s">
        <v>940</v>
      </c>
      <c r="R386" s="451" t="s">
        <v>937</v>
      </c>
      <c r="S386" s="468">
        <v>0</v>
      </c>
      <c r="T386" s="468">
        <v>451883.96000000008</v>
      </c>
      <c r="U386" s="468">
        <v>451883.96000000008</v>
      </c>
      <c r="V386" s="468">
        <v>451883.96000000008</v>
      </c>
      <c r="W386" s="468">
        <v>451883.96000000008</v>
      </c>
      <c r="X386" s="468">
        <v>451883.96000000008</v>
      </c>
      <c r="Y386" s="452">
        <v>100</v>
      </c>
      <c r="Z386" s="452">
        <v>0</v>
      </c>
    </row>
    <row r="387" spans="2:26" ht="45" x14ac:dyDescent="0.25">
      <c r="B387" s="450">
        <v>5</v>
      </c>
      <c r="C387" s="451" t="s">
        <v>190</v>
      </c>
      <c r="D387" s="451" t="s">
        <v>234</v>
      </c>
      <c r="E387" s="451" t="s">
        <v>782</v>
      </c>
      <c r="F387" s="451" t="s">
        <v>283</v>
      </c>
      <c r="G387" s="451" t="s">
        <v>399</v>
      </c>
      <c r="H387" s="451" t="s">
        <v>363</v>
      </c>
      <c r="I387" s="450">
        <v>1</v>
      </c>
      <c r="J387" s="450">
        <v>0</v>
      </c>
      <c r="K387" s="451" t="s">
        <v>140</v>
      </c>
      <c r="L387" s="451" t="s">
        <v>939</v>
      </c>
      <c r="M387" s="451" t="s">
        <v>935</v>
      </c>
      <c r="N387" s="451" t="s">
        <v>939</v>
      </c>
      <c r="O387" s="451" t="s">
        <v>364</v>
      </c>
      <c r="P387" s="451" t="s">
        <v>365</v>
      </c>
      <c r="Q387" s="451" t="s">
        <v>940</v>
      </c>
      <c r="R387" s="451" t="s">
        <v>937</v>
      </c>
      <c r="S387" s="468">
        <v>10836230</v>
      </c>
      <c r="T387" s="469">
        <v>21085102.759999998</v>
      </c>
      <c r="U387" s="469">
        <v>10209501.059999999</v>
      </c>
      <c r="V387" s="468">
        <v>8380101.0500000007</v>
      </c>
      <c r="W387" s="468">
        <v>8380101.0500000007</v>
      </c>
      <c r="X387" s="468">
        <v>8380101.0500000007</v>
      </c>
      <c r="Y387" s="452">
        <v>39.744179316487241</v>
      </c>
      <c r="Z387" s="452">
        <v>0</v>
      </c>
    </row>
    <row r="388" spans="2:26" ht="45" x14ac:dyDescent="0.25">
      <c r="B388" s="450">
        <v>6</v>
      </c>
      <c r="C388" s="451" t="s">
        <v>190</v>
      </c>
      <c r="D388" s="451" t="s">
        <v>234</v>
      </c>
      <c r="E388" s="451" t="s">
        <v>783</v>
      </c>
      <c r="F388" s="451" t="s">
        <v>284</v>
      </c>
      <c r="G388" s="451" t="s">
        <v>399</v>
      </c>
      <c r="H388" s="451" t="s">
        <v>363</v>
      </c>
      <c r="I388" s="450">
        <v>1</v>
      </c>
      <c r="J388" s="450">
        <v>0</v>
      </c>
      <c r="K388" s="451" t="s">
        <v>199</v>
      </c>
      <c r="L388" s="451" t="s">
        <v>939</v>
      </c>
      <c r="M388" s="451" t="s">
        <v>935</v>
      </c>
      <c r="N388" s="451" t="s">
        <v>364</v>
      </c>
      <c r="O388" s="451" t="s">
        <v>364</v>
      </c>
      <c r="P388" s="451" t="s">
        <v>369</v>
      </c>
      <c r="Q388" s="451" t="s">
        <v>940</v>
      </c>
      <c r="R388" s="451" t="s">
        <v>937</v>
      </c>
      <c r="S388" s="468">
        <v>100000</v>
      </c>
      <c r="T388" s="468">
        <v>100000</v>
      </c>
      <c r="U388" s="468">
        <v>0</v>
      </c>
      <c r="V388" s="468">
        <v>0</v>
      </c>
      <c r="W388" s="468">
        <v>0</v>
      </c>
      <c r="X388" s="468">
        <v>0</v>
      </c>
      <c r="Y388" s="452">
        <v>0</v>
      </c>
      <c r="Z388" s="452">
        <v>0</v>
      </c>
    </row>
    <row r="389" spans="2:26" ht="45" x14ac:dyDescent="0.25">
      <c r="B389" s="450">
        <v>7</v>
      </c>
      <c r="C389" s="451" t="s">
        <v>190</v>
      </c>
      <c r="D389" s="451" t="s">
        <v>234</v>
      </c>
      <c r="E389" s="451" t="s">
        <v>784</v>
      </c>
      <c r="F389" s="451" t="s">
        <v>285</v>
      </c>
      <c r="G389" s="451" t="s">
        <v>399</v>
      </c>
      <c r="H389" s="451" t="s">
        <v>363</v>
      </c>
      <c r="I389" s="450">
        <v>1</v>
      </c>
      <c r="J389" s="450">
        <v>0</v>
      </c>
      <c r="K389" s="451" t="s">
        <v>199</v>
      </c>
      <c r="L389" s="451" t="s">
        <v>939</v>
      </c>
      <c r="M389" s="451" t="s">
        <v>935</v>
      </c>
      <c r="N389" s="451" t="s">
        <v>364</v>
      </c>
      <c r="O389" s="451" t="s">
        <v>364</v>
      </c>
      <c r="P389" s="451" t="s">
        <v>369</v>
      </c>
      <c r="Q389" s="451" t="s">
        <v>940</v>
      </c>
      <c r="R389" s="451" t="s">
        <v>937</v>
      </c>
      <c r="S389" s="468">
        <v>20000</v>
      </c>
      <c r="T389" s="468">
        <v>20000</v>
      </c>
      <c r="U389" s="468">
        <v>0</v>
      </c>
      <c r="V389" s="468">
        <v>0</v>
      </c>
      <c r="W389" s="468">
        <v>0</v>
      </c>
      <c r="X389" s="468">
        <v>0</v>
      </c>
      <c r="Y389" s="452">
        <v>0</v>
      </c>
      <c r="Z389" s="452">
        <v>0</v>
      </c>
    </row>
    <row r="390" spans="2:26" ht="60" x14ac:dyDescent="0.25">
      <c r="B390" s="450">
        <v>8</v>
      </c>
      <c r="C390" s="451" t="s">
        <v>190</v>
      </c>
      <c r="D390" s="451" t="s">
        <v>234</v>
      </c>
      <c r="E390" s="451" t="s">
        <v>1695</v>
      </c>
      <c r="F390" s="451" t="s">
        <v>1696</v>
      </c>
      <c r="G390" s="451" t="s">
        <v>399</v>
      </c>
      <c r="H390" s="451" t="s">
        <v>363</v>
      </c>
      <c r="I390" s="450">
        <v>1</v>
      </c>
      <c r="J390" s="450">
        <v>0</v>
      </c>
      <c r="K390" s="451" t="s">
        <v>140</v>
      </c>
      <c r="L390" s="451" t="s">
        <v>982</v>
      </c>
      <c r="M390" s="451" t="s">
        <v>983</v>
      </c>
      <c r="N390" s="451" t="s">
        <v>1431</v>
      </c>
      <c r="O390" s="451" t="s">
        <v>364</v>
      </c>
      <c r="P390" s="451" t="s">
        <v>1392</v>
      </c>
      <c r="Q390" s="451" t="s">
        <v>940</v>
      </c>
      <c r="R390" s="451" t="s">
        <v>937</v>
      </c>
      <c r="S390" s="468">
        <v>0</v>
      </c>
      <c r="T390" s="468">
        <v>88558.500000000029</v>
      </c>
      <c r="U390" s="468">
        <v>88558.500000000029</v>
      </c>
      <c r="V390" s="468">
        <v>88558.500000000029</v>
      </c>
      <c r="W390" s="468">
        <v>88558.500000000029</v>
      </c>
      <c r="X390" s="468">
        <v>0</v>
      </c>
      <c r="Y390" s="452">
        <v>100</v>
      </c>
      <c r="Z390" s="452">
        <v>0</v>
      </c>
    </row>
    <row r="391" spans="2:26" ht="15.75" customHeight="1" x14ac:dyDescent="0.25">
      <c r="B391" s="416" t="s">
        <v>400</v>
      </c>
      <c r="C391" s="417"/>
      <c r="D391" s="417"/>
      <c r="E391" s="417"/>
      <c r="F391" s="417"/>
      <c r="G391" s="307">
        <v>8</v>
      </c>
      <c r="H391" s="416"/>
      <c r="I391" s="417"/>
      <c r="J391" s="417"/>
      <c r="K391" s="418"/>
      <c r="L391" s="417"/>
      <c r="M391" s="417"/>
      <c r="N391" s="417"/>
      <c r="O391" s="417"/>
      <c r="P391" s="417"/>
      <c r="Q391" s="417"/>
      <c r="R391" s="417"/>
      <c r="S391" s="311"/>
      <c r="T391" s="311"/>
      <c r="U391" s="311"/>
      <c r="V391" s="311"/>
      <c r="W391" s="311"/>
      <c r="X391" s="311"/>
      <c r="Y391" s="219"/>
      <c r="Z391" s="219"/>
    </row>
    <row r="392" spans="2:26" ht="15.75" customHeight="1" x14ac:dyDescent="0.25">
      <c r="B392" s="464" t="s">
        <v>1039</v>
      </c>
      <c r="C392" s="465"/>
      <c r="D392" s="465"/>
      <c r="E392" s="465"/>
      <c r="F392" s="465"/>
      <c r="G392" s="465"/>
      <c r="H392" s="465"/>
      <c r="I392" s="465"/>
      <c r="J392" s="465"/>
      <c r="K392" s="465"/>
      <c r="L392" s="465"/>
      <c r="M392" s="465"/>
      <c r="N392" s="465"/>
      <c r="O392" s="465"/>
      <c r="P392" s="465"/>
      <c r="Q392" s="465"/>
      <c r="R392" s="465"/>
      <c r="S392" s="465"/>
      <c r="T392" s="465"/>
      <c r="U392" s="465"/>
      <c r="V392" s="465"/>
      <c r="W392" s="465"/>
      <c r="X392" s="465"/>
      <c r="Y392" s="465"/>
      <c r="Z392" s="466"/>
    </row>
    <row r="393" spans="2:26" ht="45" x14ac:dyDescent="0.25">
      <c r="B393" s="450">
        <v>1</v>
      </c>
      <c r="C393" s="451" t="s">
        <v>191</v>
      </c>
      <c r="D393" s="451" t="s">
        <v>235</v>
      </c>
      <c r="E393" s="451" t="s">
        <v>209</v>
      </c>
      <c r="F393" s="451" t="s">
        <v>785</v>
      </c>
      <c r="G393" s="451" t="s">
        <v>399</v>
      </c>
      <c r="H393" s="451" t="s">
        <v>363</v>
      </c>
      <c r="I393" s="450">
        <v>1</v>
      </c>
      <c r="J393" s="450">
        <v>0</v>
      </c>
      <c r="K393" s="451" t="s">
        <v>140</v>
      </c>
      <c r="L393" s="451" t="s">
        <v>939</v>
      </c>
      <c r="M393" s="451" t="s">
        <v>935</v>
      </c>
      <c r="N393" s="451" t="s">
        <v>364</v>
      </c>
      <c r="O393" s="451" t="s">
        <v>364</v>
      </c>
      <c r="P393" s="451" t="s">
        <v>365</v>
      </c>
      <c r="Q393" s="451" t="s">
        <v>940</v>
      </c>
      <c r="R393" s="451" t="s">
        <v>1040</v>
      </c>
      <c r="S393" s="468">
        <v>4433605.6800000006</v>
      </c>
      <c r="T393" s="468">
        <v>7338251.1000000015</v>
      </c>
      <c r="U393" s="468">
        <v>0</v>
      </c>
      <c r="V393" s="468">
        <v>0</v>
      </c>
      <c r="W393" s="468">
        <v>0</v>
      </c>
      <c r="X393" s="468">
        <v>0</v>
      </c>
      <c r="Y393" s="452">
        <v>0</v>
      </c>
      <c r="Z393" s="452">
        <v>0</v>
      </c>
    </row>
    <row r="394" spans="2:26" ht="60" x14ac:dyDescent="0.25">
      <c r="B394" s="450">
        <v>2</v>
      </c>
      <c r="C394" s="451" t="s">
        <v>191</v>
      </c>
      <c r="D394" s="451" t="s">
        <v>235</v>
      </c>
      <c r="E394" s="451" t="s">
        <v>210</v>
      </c>
      <c r="F394" s="451" t="s">
        <v>786</v>
      </c>
      <c r="G394" s="451" t="s">
        <v>399</v>
      </c>
      <c r="H394" s="451" t="s">
        <v>363</v>
      </c>
      <c r="I394" s="450">
        <v>1</v>
      </c>
      <c r="J394" s="450">
        <v>0</v>
      </c>
      <c r="K394" s="451" t="s">
        <v>140</v>
      </c>
      <c r="L394" s="451" t="s">
        <v>939</v>
      </c>
      <c r="M394" s="451" t="s">
        <v>935</v>
      </c>
      <c r="N394" s="451" t="s">
        <v>364</v>
      </c>
      <c r="O394" s="451" t="s">
        <v>364</v>
      </c>
      <c r="P394" s="451" t="s">
        <v>369</v>
      </c>
      <c r="Q394" s="451" t="s">
        <v>940</v>
      </c>
      <c r="R394" s="451" t="s">
        <v>937</v>
      </c>
      <c r="S394" s="468">
        <v>4859032.2700000005</v>
      </c>
      <c r="T394" s="468">
        <v>7509654.2500000019</v>
      </c>
      <c r="U394" s="468">
        <v>0</v>
      </c>
      <c r="V394" s="468">
        <v>0</v>
      </c>
      <c r="W394" s="468">
        <v>0</v>
      </c>
      <c r="X394" s="468">
        <v>0</v>
      </c>
      <c r="Y394" s="452">
        <v>0</v>
      </c>
      <c r="Z394" s="452">
        <v>0</v>
      </c>
    </row>
    <row r="395" spans="2:26" ht="105" x14ac:dyDescent="0.25">
      <c r="B395" s="450">
        <v>3</v>
      </c>
      <c r="C395" s="451" t="s">
        <v>191</v>
      </c>
      <c r="D395" s="451" t="s">
        <v>235</v>
      </c>
      <c r="E395" s="451" t="s">
        <v>211</v>
      </c>
      <c r="F395" s="451" t="s">
        <v>787</v>
      </c>
      <c r="G395" s="451" t="s">
        <v>399</v>
      </c>
      <c r="H395" s="451" t="s">
        <v>363</v>
      </c>
      <c r="I395" s="450">
        <v>1</v>
      </c>
      <c r="J395" s="450">
        <v>0</v>
      </c>
      <c r="K395" s="451" t="s">
        <v>140</v>
      </c>
      <c r="L395" s="451" t="s">
        <v>939</v>
      </c>
      <c r="M395" s="451" t="s">
        <v>986</v>
      </c>
      <c r="N395" s="451" t="s">
        <v>364</v>
      </c>
      <c r="O395" s="451" t="s">
        <v>364</v>
      </c>
      <c r="P395" s="451" t="s">
        <v>410</v>
      </c>
      <c r="Q395" s="451" t="s">
        <v>940</v>
      </c>
      <c r="R395" s="451" t="s">
        <v>937</v>
      </c>
      <c r="S395" s="468">
        <v>69100003.719999999</v>
      </c>
      <c r="T395" s="469">
        <v>77856548.579999998</v>
      </c>
      <c r="U395" s="468">
        <v>0</v>
      </c>
      <c r="V395" s="468">
        <v>0</v>
      </c>
      <c r="W395" s="468">
        <v>0</v>
      </c>
      <c r="X395" s="468">
        <v>0</v>
      </c>
      <c r="Y395" s="452">
        <v>0</v>
      </c>
      <c r="Z395" s="452">
        <v>0</v>
      </c>
    </row>
    <row r="396" spans="2:26" ht="45" x14ac:dyDescent="0.25">
      <c r="B396" s="450">
        <v>4</v>
      </c>
      <c r="C396" s="451" t="s">
        <v>191</v>
      </c>
      <c r="D396" s="451" t="s">
        <v>235</v>
      </c>
      <c r="E396" s="451" t="s">
        <v>212</v>
      </c>
      <c r="F396" s="451" t="s">
        <v>788</v>
      </c>
      <c r="G396" s="451" t="s">
        <v>399</v>
      </c>
      <c r="H396" s="451" t="s">
        <v>363</v>
      </c>
      <c r="I396" s="450">
        <v>1</v>
      </c>
      <c r="J396" s="450">
        <v>0</v>
      </c>
      <c r="K396" s="451" t="s">
        <v>140</v>
      </c>
      <c r="L396" s="451" t="s">
        <v>939</v>
      </c>
      <c r="M396" s="451" t="s">
        <v>935</v>
      </c>
      <c r="N396" s="451" t="s">
        <v>364</v>
      </c>
      <c r="O396" s="451" t="s">
        <v>364</v>
      </c>
      <c r="P396" s="451" t="s">
        <v>405</v>
      </c>
      <c r="Q396" s="451" t="s">
        <v>940</v>
      </c>
      <c r="R396" s="451" t="s">
        <v>937</v>
      </c>
      <c r="S396" s="468">
        <v>7175144.7800000003</v>
      </c>
      <c r="T396" s="468">
        <v>7675862.4900000012</v>
      </c>
      <c r="U396" s="468">
        <v>0</v>
      </c>
      <c r="V396" s="468">
        <v>0</v>
      </c>
      <c r="W396" s="468">
        <v>0</v>
      </c>
      <c r="X396" s="468">
        <v>0</v>
      </c>
      <c r="Y396" s="452">
        <v>0</v>
      </c>
      <c r="Z396" s="452">
        <v>0</v>
      </c>
    </row>
    <row r="397" spans="2:26" ht="45" x14ac:dyDescent="0.25">
      <c r="B397" s="450">
        <v>5</v>
      </c>
      <c r="C397" s="451" t="s">
        <v>191</v>
      </c>
      <c r="D397" s="451" t="s">
        <v>235</v>
      </c>
      <c r="E397" s="451" t="s">
        <v>213</v>
      </c>
      <c r="F397" s="451" t="s">
        <v>789</v>
      </c>
      <c r="G397" s="451" t="s">
        <v>399</v>
      </c>
      <c r="H397" s="451" t="s">
        <v>363</v>
      </c>
      <c r="I397" s="450">
        <v>1</v>
      </c>
      <c r="J397" s="450">
        <v>0</v>
      </c>
      <c r="K397" s="451" t="s">
        <v>140</v>
      </c>
      <c r="L397" s="451" t="s">
        <v>939</v>
      </c>
      <c r="M397" s="451" t="s">
        <v>935</v>
      </c>
      <c r="N397" s="451" t="s">
        <v>364</v>
      </c>
      <c r="O397" s="451" t="s">
        <v>364</v>
      </c>
      <c r="P397" s="451" t="s">
        <v>246</v>
      </c>
      <c r="Q397" s="451" t="s">
        <v>940</v>
      </c>
      <c r="R397" s="451" t="s">
        <v>937</v>
      </c>
      <c r="S397" s="468">
        <v>12000000</v>
      </c>
      <c r="T397" s="469">
        <v>12071386.719999999</v>
      </c>
      <c r="U397" s="468">
        <v>0</v>
      </c>
      <c r="V397" s="468">
        <v>0</v>
      </c>
      <c r="W397" s="468">
        <v>0</v>
      </c>
      <c r="X397" s="468">
        <v>0</v>
      </c>
      <c r="Y397" s="452">
        <v>0</v>
      </c>
      <c r="Z397" s="452">
        <v>0</v>
      </c>
    </row>
    <row r="398" spans="2:26" ht="60" x14ac:dyDescent="0.25">
      <c r="B398" s="450">
        <v>6</v>
      </c>
      <c r="C398" s="451" t="s">
        <v>191</v>
      </c>
      <c r="D398" s="451" t="s">
        <v>235</v>
      </c>
      <c r="E398" s="451" t="s">
        <v>303</v>
      </c>
      <c r="F398" s="451" t="s">
        <v>790</v>
      </c>
      <c r="G398" s="451" t="s">
        <v>399</v>
      </c>
      <c r="H398" s="451" t="s">
        <v>363</v>
      </c>
      <c r="I398" s="450">
        <v>1</v>
      </c>
      <c r="J398" s="450">
        <v>0</v>
      </c>
      <c r="K398" s="451" t="s">
        <v>140</v>
      </c>
      <c r="L398" s="451" t="s">
        <v>934</v>
      </c>
      <c r="M398" s="451" t="s">
        <v>935</v>
      </c>
      <c r="N398" s="451" t="s">
        <v>364</v>
      </c>
      <c r="O398" s="451" t="s">
        <v>364</v>
      </c>
      <c r="P398" s="451" t="s">
        <v>369</v>
      </c>
      <c r="Q398" s="451" t="s">
        <v>945</v>
      </c>
      <c r="R398" s="451" t="s">
        <v>937</v>
      </c>
      <c r="S398" s="468">
        <v>0</v>
      </c>
      <c r="T398" s="468">
        <v>163.76999999999998</v>
      </c>
      <c r="U398" s="468">
        <v>0</v>
      </c>
      <c r="V398" s="468">
        <v>0</v>
      </c>
      <c r="W398" s="468">
        <v>0</v>
      </c>
      <c r="X398" s="468">
        <v>0</v>
      </c>
      <c r="Y398" s="452">
        <v>0</v>
      </c>
      <c r="Z398" s="452">
        <v>0</v>
      </c>
    </row>
    <row r="399" spans="2:26" ht="105" x14ac:dyDescent="0.25">
      <c r="B399" s="450">
        <v>7</v>
      </c>
      <c r="C399" s="451" t="s">
        <v>191</v>
      </c>
      <c r="D399" s="451" t="s">
        <v>235</v>
      </c>
      <c r="E399" s="451" t="s">
        <v>214</v>
      </c>
      <c r="F399" s="451" t="s">
        <v>791</v>
      </c>
      <c r="G399" s="451" t="s">
        <v>399</v>
      </c>
      <c r="H399" s="451" t="s">
        <v>363</v>
      </c>
      <c r="I399" s="450">
        <v>1</v>
      </c>
      <c r="J399" s="450">
        <v>1</v>
      </c>
      <c r="K399" s="451" t="s">
        <v>140</v>
      </c>
      <c r="L399" s="451" t="s">
        <v>934</v>
      </c>
      <c r="M399" s="451" t="s">
        <v>935</v>
      </c>
      <c r="N399" s="451" t="s">
        <v>934</v>
      </c>
      <c r="O399" s="451" t="s">
        <v>1697</v>
      </c>
      <c r="P399" s="451" t="s">
        <v>410</v>
      </c>
      <c r="Q399" s="451" t="s">
        <v>945</v>
      </c>
      <c r="R399" s="451" t="s">
        <v>937</v>
      </c>
      <c r="S399" s="468">
        <v>0</v>
      </c>
      <c r="T399" s="468">
        <v>0</v>
      </c>
      <c r="U399" s="468">
        <v>0</v>
      </c>
      <c r="V399" s="468">
        <v>0</v>
      </c>
      <c r="W399" s="468">
        <v>0</v>
      </c>
      <c r="X399" s="468">
        <v>0</v>
      </c>
      <c r="Y399" s="452">
        <v>0</v>
      </c>
      <c r="Z399" s="453">
        <v>100</v>
      </c>
    </row>
    <row r="400" spans="2:26" ht="60" x14ac:dyDescent="0.25">
      <c r="B400" s="450">
        <v>8</v>
      </c>
      <c r="C400" s="451" t="s">
        <v>191</v>
      </c>
      <c r="D400" s="451" t="s">
        <v>235</v>
      </c>
      <c r="E400" s="451" t="s">
        <v>1041</v>
      </c>
      <c r="F400" s="451" t="s">
        <v>1042</v>
      </c>
      <c r="G400" s="451" t="s">
        <v>399</v>
      </c>
      <c r="H400" s="451" t="s">
        <v>363</v>
      </c>
      <c r="I400" s="450">
        <v>1</v>
      </c>
      <c r="J400" s="450">
        <v>1</v>
      </c>
      <c r="K400" s="451" t="s">
        <v>140</v>
      </c>
      <c r="L400" s="451" t="s">
        <v>934</v>
      </c>
      <c r="M400" s="451" t="s">
        <v>935</v>
      </c>
      <c r="N400" s="451" t="s">
        <v>934</v>
      </c>
      <c r="O400" s="451" t="s">
        <v>1043</v>
      </c>
      <c r="P400" s="451" t="s">
        <v>405</v>
      </c>
      <c r="Q400" s="451" t="s">
        <v>945</v>
      </c>
      <c r="R400" s="451" t="s">
        <v>937</v>
      </c>
      <c r="S400" s="468">
        <v>0</v>
      </c>
      <c r="T400" s="468">
        <v>0</v>
      </c>
      <c r="U400" s="468">
        <v>0</v>
      </c>
      <c r="V400" s="468">
        <v>0</v>
      </c>
      <c r="W400" s="468">
        <v>0</v>
      </c>
      <c r="X400" s="468">
        <v>0</v>
      </c>
      <c r="Y400" s="452">
        <v>0</v>
      </c>
      <c r="Z400" s="453">
        <v>100</v>
      </c>
    </row>
    <row r="401" spans="2:26" ht="60" x14ac:dyDescent="0.25">
      <c r="B401" s="450">
        <v>9</v>
      </c>
      <c r="C401" s="451" t="s">
        <v>191</v>
      </c>
      <c r="D401" s="451" t="s">
        <v>235</v>
      </c>
      <c r="E401" s="451" t="s">
        <v>1044</v>
      </c>
      <c r="F401" s="451" t="s">
        <v>1045</v>
      </c>
      <c r="G401" s="451" t="s">
        <v>399</v>
      </c>
      <c r="H401" s="451" t="s">
        <v>363</v>
      </c>
      <c r="I401" s="450">
        <v>1</v>
      </c>
      <c r="J401" s="450">
        <v>1</v>
      </c>
      <c r="K401" s="451" t="s">
        <v>140</v>
      </c>
      <c r="L401" s="451" t="s">
        <v>934</v>
      </c>
      <c r="M401" s="451" t="s">
        <v>935</v>
      </c>
      <c r="N401" s="451" t="s">
        <v>934</v>
      </c>
      <c r="O401" s="451" t="s">
        <v>1043</v>
      </c>
      <c r="P401" s="451" t="s">
        <v>246</v>
      </c>
      <c r="Q401" s="451" t="s">
        <v>945</v>
      </c>
      <c r="R401" s="451" t="s">
        <v>937</v>
      </c>
      <c r="S401" s="468">
        <v>0</v>
      </c>
      <c r="T401" s="468">
        <v>0</v>
      </c>
      <c r="U401" s="468">
        <v>0</v>
      </c>
      <c r="V401" s="468">
        <v>0</v>
      </c>
      <c r="W401" s="468">
        <v>0</v>
      </c>
      <c r="X401" s="468">
        <v>0</v>
      </c>
      <c r="Y401" s="452">
        <v>0</v>
      </c>
      <c r="Z401" s="453">
        <v>100</v>
      </c>
    </row>
    <row r="402" spans="2:26" ht="120" x14ac:dyDescent="0.25">
      <c r="B402" s="450">
        <v>10</v>
      </c>
      <c r="C402" s="451" t="s">
        <v>191</v>
      </c>
      <c r="D402" s="451" t="s">
        <v>235</v>
      </c>
      <c r="E402" s="451" t="s">
        <v>792</v>
      </c>
      <c r="F402" s="451" t="s">
        <v>793</v>
      </c>
      <c r="G402" s="451" t="s">
        <v>399</v>
      </c>
      <c r="H402" s="451" t="s">
        <v>363</v>
      </c>
      <c r="I402" s="450">
        <v>1</v>
      </c>
      <c r="J402" s="450">
        <v>0</v>
      </c>
      <c r="K402" s="451" t="s">
        <v>140</v>
      </c>
      <c r="L402" s="451" t="s">
        <v>934</v>
      </c>
      <c r="M402" s="451" t="s">
        <v>935</v>
      </c>
      <c r="N402" s="451" t="s">
        <v>364</v>
      </c>
      <c r="O402" s="451" t="s">
        <v>364</v>
      </c>
      <c r="P402" s="451" t="s">
        <v>277</v>
      </c>
      <c r="Q402" s="451" t="s">
        <v>945</v>
      </c>
      <c r="R402" s="451" t="s">
        <v>937</v>
      </c>
      <c r="S402" s="468">
        <v>0</v>
      </c>
      <c r="T402" s="468">
        <v>197.45</v>
      </c>
      <c r="U402" s="468">
        <v>0</v>
      </c>
      <c r="V402" s="468">
        <v>0</v>
      </c>
      <c r="W402" s="468">
        <v>0</v>
      </c>
      <c r="X402" s="468">
        <v>0</v>
      </c>
      <c r="Y402" s="452">
        <v>0</v>
      </c>
      <c r="Z402" s="452">
        <v>0</v>
      </c>
    </row>
    <row r="403" spans="2:26" ht="120" x14ac:dyDescent="0.25">
      <c r="B403" s="450">
        <v>11</v>
      </c>
      <c r="C403" s="451" t="s">
        <v>191</v>
      </c>
      <c r="D403" s="451" t="s">
        <v>235</v>
      </c>
      <c r="E403" s="451" t="s">
        <v>794</v>
      </c>
      <c r="F403" s="451" t="s">
        <v>795</v>
      </c>
      <c r="G403" s="451" t="s">
        <v>399</v>
      </c>
      <c r="H403" s="451" t="s">
        <v>363</v>
      </c>
      <c r="I403" s="450">
        <v>1</v>
      </c>
      <c r="J403" s="450">
        <v>0</v>
      </c>
      <c r="K403" s="451" t="s">
        <v>140</v>
      </c>
      <c r="L403" s="451" t="s">
        <v>934</v>
      </c>
      <c r="M403" s="451" t="s">
        <v>935</v>
      </c>
      <c r="N403" s="451" t="s">
        <v>364</v>
      </c>
      <c r="O403" s="451" t="s">
        <v>364</v>
      </c>
      <c r="P403" s="451" t="s">
        <v>277</v>
      </c>
      <c r="Q403" s="451" t="s">
        <v>945</v>
      </c>
      <c r="R403" s="451" t="s">
        <v>763</v>
      </c>
      <c r="S403" s="468">
        <v>0</v>
      </c>
      <c r="T403" s="468">
        <v>73.86</v>
      </c>
      <c r="U403" s="468">
        <v>0</v>
      </c>
      <c r="V403" s="468">
        <v>0</v>
      </c>
      <c r="W403" s="468">
        <v>0</v>
      </c>
      <c r="X403" s="468">
        <v>0</v>
      </c>
      <c r="Y403" s="452">
        <v>0</v>
      </c>
      <c r="Z403" s="452">
        <v>0</v>
      </c>
    </row>
    <row r="404" spans="2:26" ht="120" x14ac:dyDescent="0.25">
      <c r="B404" s="450">
        <v>12</v>
      </c>
      <c r="C404" s="451" t="s">
        <v>191</v>
      </c>
      <c r="D404" s="451" t="s">
        <v>235</v>
      </c>
      <c r="E404" s="451" t="s">
        <v>796</v>
      </c>
      <c r="F404" s="451" t="s">
        <v>797</v>
      </c>
      <c r="G404" s="451" t="s">
        <v>399</v>
      </c>
      <c r="H404" s="451" t="s">
        <v>363</v>
      </c>
      <c r="I404" s="450">
        <v>1</v>
      </c>
      <c r="J404" s="450">
        <v>0</v>
      </c>
      <c r="K404" s="451" t="s">
        <v>140</v>
      </c>
      <c r="L404" s="451" t="s">
        <v>934</v>
      </c>
      <c r="M404" s="451" t="s">
        <v>935</v>
      </c>
      <c r="N404" s="451" t="s">
        <v>364</v>
      </c>
      <c r="O404" s="451" t="s">
        <v>364</v>
      </c>
      <c r="P404" s="451" t="s">
        <v>277</v>
      </c>
      <c r="Q404" s="451" t="s">
        <v>945</v>
      </c>
      <c r="R404" s="451" t="s">
        <v>937</v>
      </c>
      <c r="S404" s="468">
        <v>0</v>
      </c>
      <c r="T404" s="468">
        <v>9.9999999999999985E-3</v>
      </c>
      <c r="U404" s="468">
        <v>0</v>
      </c>
      <c r="V404" s="468">
        <v>0</v>
      </c>
      <c r="W404" s="468">
        <v>0</v>
      </c>
      <c r="X404" s="468">
        <v>0</v>
      </c>
      <c r="Y404" s="452">
        <v>0</v>
      </c>
      <c r="Z404" s="452">
        <v>0</v>
      </c>
    </row>
    <row r="405" spans="2:26" ht="105" x14ac:dyDescent="0.25">
      <c r="B405" s="450">
        <v>13</v>
      </c>
      <c r="C405" s="451" t="s">
        <v>191</v>
      </c>
      <c r="D405" s="451" t="s">
        <v>235</v>
      </c>
      <c r="E405" s="451" t="s">
        <v>798</v>
      </c>
      <c r="F405" s="451" t="s">
        <v>799</v>
      </c>
      <c r="G405" s="451" t="s">
        <v>399</v>
      </c>
      <c r="H405" s="451" t="s">
        <v>363</v>
      </c>
      <c r="I405" s="450">
        <v>1</v>
      </c>
      <c r="J405" s="450">
        <v>0</v>
      </c>
      <c r="K405" s="451" t="s">
        <v>140</v>
      </c>
      <c r="L405" s="451" t="s">
        <v>934</v>
      </c>
      <c r="M405" s="451" t="s">
        <v>935</v>
      </c>
      <c r="N405" s="451" t="s">
        <v>364</v>
      </c>
      <c r="O405" s="451" t="s">
        <v>364</v>
      </c>
      <c r="P405" s="451" t="s">
        <v>247</v>
      </c>
      <c r="Q405" s="451" t="s">
        <v>945</v>
      </c>
      <c r="R405" s="451" t="s">
        <v>937</v>
      </c>
      <c r="S405" s="468">
        <v>0</v>
      </c>
      <c r="T405" s="468">
        <v>12.129999999999999</v>
      </c>
      <c r="U405" s="468">
        <v>0</v>
      </c>
      <c r="V405" s="468">
        <v>0</v>
      </c>
      <c r="W405" s="468">
        <v>0</v>
      </c>
      <c r="X405" s="468">
        <v>0</v>
      </c>
      <c r="Y405" s="452">
        <v>0</v>
      </c>
      <c r="Z405" s="452">
        <v>0</v>
      </c>
    </row>
    <row r="406" spans="2:26" ht="90" x14ac:dyDescent="0.25">
      <c r="B406" s="450">
        <v>14</v>
      </c>
      <c r="C406" s="451" t="s">
        <v>191</v>
      </c>
      <c r="D406" s="451" t="s">
        <v>235</v>
      </c>
      <c r="E406" s="451" t="s">
        <v>800</v>
      </c>
      <c r="F406" s="451" t="s">
        <v>801</v>
      </c>
      <c r="G406" s="451" t="s">
        <v>399</v>
      </c>
      <c r="H406" s="451" t="s">
        <v>363</v>
      </c>
      <c r="I406" s="450">
        <v>1</v>
      </c>
      <c r="J406" s="450">
        <v>0</v>
      </c>
      <c r="K406" s="451" t="s">
        <v>140</v>
      </c>
      <c r="L406" s="451" t="s">
        <v>934</v>
      </c>
      <c r="M406" s="451" t="s">
        <v>935</v>
      </c>
      <c r="N406" s="451" t="s">
        <v>364</v>
      </c>
      <c r="O406" s="451" t="s">
        <v>364</v>
      </c>
      <c r="P406" s="451" t="s">
        <v>247</v>
      </c>
      <c r="Q406" s="451" t="s">
        <v>945</v>
      </c>
      <c r="R406" s="451" t="s">
        <v>937</v>
      </c>
      <c r="S406" s="468">
        <v>0</v>
      </c>
      <c r="T406" s="468">
        <v>9693.7899999999991</v>
      </c>
      <c r="U406" s="468">
        <v>0</v>
      </c>
      <c r="V406" s="468">
        <v>0</v>
      </c>
      <c r="W406" s="468">
        <v>0</v>
      </c>
      <c r="X406" s="468">
        <v>0</v>
      </c>
      <c r="Y406" s="452">
        <v>0</v>
      </c>
      <c r="Z406" s="452">
        <v>0</v>
      </c>
    </row>
    <row r="407" spans="2:26" ht="105" x14ac:dyDescent="0.25">
      <c r="B407" s="450">
        <v>15</v>
      </c>
      <c r="C407" s="451" t="s">
        <v>191</v>
      </c>
      <c r="D407" s="451" t="s">
        <v>235</v>
      </c>
      <c r="E407" s="451" t="s">
        <v>802</v>
      </c>
      <c r="F407" s="451" t="s">
        <v>803</v>
      </c>
      <c r="G407" s="451" t="s">
        <v>399</v>
      </c>
      <c r="H407" s="451" t="s">
        <v>363</v>
      </c>
      <c r="I407" s="450">
        <v>1</v>
      </c>
      <c r="J407" s="450">
        <v>1</v>
      </c>
      <c r="K407" s="451" t="s">
        <v>140</v>
      </c>
      <c r="L407" s="451" t="s">
        <v>934</v>
      </c>
      <c r="M407" s="451" t="s">
        <v>935</v>
      </c>
      <c r="N407" s="451" t="s">
        <v>934</v>
      </c>
      <c r="O407" s="451" t="s">
        <v>1407</v>
      </c>
      <c r="P407" s="451" t="s">
        <v>410</v>
      </c>
      <c r="Q407" s="451" t="s">
        <v>945</v>
      </c>
      <c r="R407" s="451" t="s">
        <v>763</v>
      </c>
      <c r="S407" s="468">
        <v>0</v>
      </c>
      <c r="T407" s="468">
        <v>0</v>
      </c>
      <c r="U407" s="468">
        <v>0</v>
      </c>
      <c r="V407" s="468">
        <v>0</v>
      </c>
      <c r="W407" s="468">
        <v>0</v>
      </c>
      <c r="X407" s="468">
        <v>0</v>
      </c>
      <c r="Y407" s="452">
        <v>0</v>
      </c>
      <c r="Z407" s="453">
        <v>100</v>
      </c>
    </row>
    <row r="408" spans="2:26" ht="105" x14ac:dyDescent="0.25">
      <c r="B408" s="450">
        <v>16</v>
      </c>
      <c r="C408" s="451" t="s">
        <v>191</v>
      </c>
      <c r="D408" s="451" t="s">
        <v>235</v>
      </c>
      <c r="E408" s="451" t="s">
        <v>804</v>
      </c>
      <c r="F408" s="451" t="s">
        <v>805</v>
      </c>
      <c r="G408" s="451" t="s">
        <v>399</v>
      </c>
      <c r="H408" s="451" t="s">
        <v>363</v>
      </c>
      <c r="I408" s="450">
        <v>1</v>
      </c>
      <c r="J408" s="450">
        <v>1</v>
      </c>
      <c r="K408" s="451" t="s">
        <v>140</v>
      </c>
      <c r="L408" s="451" t="s">
        <v>934</v>
      </c>
      <c r="M408" s="451" t="s">
        <v>935</v>
      </c>
      <c r="N408" s="451" t="s">
        <v>934</v>
      </c>
      <c r="O408" s="451" t="s">
        <v>1407</v>
      </c>
      <c r="P408" s="451" t="s">
        <v>406</v>
      </c>
      <c r="Q408" s="451" t="s">
        <v>945</v>
      </c>
      <c r="R408" s="451" t="s">
        <v>937</v>
      </c>
      <c r="S408" s="468">
        <v>0</v>
      </c>
      <c r="T408" s="468">
        <v>0</v>
      </c>
      <c r="U408" s="468">
        <v>0</v>
      </c>
      <c r="V408" s="468">
        <v>0</v>
      </c>
      <c r="W408" s="468">
        <v>0</v>
      </c>
      <c r="X408" s="468">
        <v>0</v>
      </c>
      <c r="Y408" s="452">
        <v>0</v>
      </c>
      <c r="Z408" s="453">
        <v>100</v>
      </c>
    </row>
    <row r="409" spans="2:26" ht="75" x14ac:dyDescent="0.25">
      <c r="B409" s="450">
        <v>17</v>
      </c>
      <c r="C409" s="451" t="s">
        <v>191</v>
      </c>
      <c r="D409" s="451" t="s">
        <v>235</v>
      </c>
      <c r="E409" s="451" t="s">
        <v>806</v>
      </c>
      <c r="F409" s="451" t="s">
        <v>807</v>
      </c>
      <c r="G409" s="451" t="s">
        <v>399</v>
      </c>
      <c r="H409" s="451" t="s">
        <v>363</v>
      </c>
      <c r="I409" s="450">
        <v>1</v>
      </c>
      <c r="J409" s="450">
        <v>0</v>
      </c>
      <c r="K409" s="451" t="s">
        <v>140</v>
      </c>
      <c r="L409" s="451" t="s">
        <v>934</v>
      </c>
      <c r="M409" s="451" t="s">
        <v>935</v>
      </c>
      <c r="N409" s="451" t="s">
        <v>364</v>
      </c>
      <c r="O409" s="451" t="s">
        <v>364</v>
      </c>
      <c r="P409" s="451" t="s">
        <v>220</v>
      </c>
      <c r="Q409" s="451" t="s">
        <v>945</v>
      </c>
      <c r="R409" s="451" t="s">
        <v>763</v>
      </c>
      <c r="S409" s="468">
        <v>0</v>
      </c>
      <c r="T409" s="468">
        <v>296.64999999999998</v>
      </c>
      <c r="U409" s="468">
        <v>0</v>
      </c>
      <c r="V409" s="468">
        <v>0</v>
      </c>
      <c r="W409" s="468">
        <v>0</v>
      </c>
      <c r="X409" s="468">
        <v>0</v>
      </c>
      <c r="Y409" s="452">
        <v>0</v>
      </c>
      <c r="Z409" s="452">
        <v>0</v>
      </c>
    </row>
    <row r="410" spans="2:26" ht="90" x14ac:dyDescent="0.25">
      <c r="B410" s="450">
        <v>18</v>
      </c>
      <c r="C410" s="451" t="s">
        <v>191</v>
      </c>
      <c r="D410" s="451" t="s">
        <v>235</v>
      </c>
      <c r="E410" s="451" t="s">
        <v>808</v>
      </c>
      <c r="F410" s="451" t="s">
        <v>809</v>
      </c>
      <c r="G410" s="451" t="s">
        <v>399</v>
      </c>
      <c r="H410" s="451" t="s">
        <v>363</v>
      </c>
      <c r="I410" s="450">
        <v>1</v>
      </c>
      <c r="J410" s="450">
        <v>0</v>
      </c>
      <c r="K410" s="451" t="s">
        <v>140</v>
      </c>
      <c r="L410" s="451" t="s">
        <v>934</v>
      </c>
      <c r="M410" s="451" t="s">
        <v>935</v>
      </c>
      <c r="N410" s="451" t="s">
        <v>364</v>
      </c>
      <c r="O410" s="451" t="s">
        <v>364</v>
      </c>
      <c r="P410" s="451" t="s">
        <v>220</v>
      </c>
      <c r="Q410" s="451" t="s">
        <v>945</v>
      </c>
      <c r="R410" s="451" t="s">
        <v>937</v>
      </c>
      <c r="S410" s="468">
        <v>0</v>
      </c>
      <c r="T410" s="468">
        <v>2.5799999999999996</v>
      </c>
      <c r="U410" s="468">
        <v>0</v>
      </c>
      <c r="V410" s="468">
        <v>0</v>
      </c>
      <c r="W410" s="468">
        <v>0</v>
      </c>
      <c r="X410" s="468">
        <v>0</v>
      </c>
      <c r="Y410" s="452">
        <v>0</v>
      </c>
      <c r="Z410" s="452">
        <v>0</v>
      </c>
    </row>
    <row r="411" spans="2:26" ht="120" x14ac:dyDescent="0.25">
      <c r="B411" s="450">
        <v>19</v>
      </c>
      <c r="C411" s="451" t="s">
        <v>191</v>
      </c>
      <c r="D411" s="451" t="s">
        <v>235</v>
      </c>
      <c r="E411" s="451" t="s">
        <v>810</v>
      </c>
      <c r="F411" s="451" t="s">
        <v>811</v>
      </c>
      <c r="G411" s="451" t="s">
        <v>399</v>
      </c>
      <c r="H411" s="451" t="s">
        <v>363</v>
      </c>
      <c r="I411" s="450">
        <v>1</v>
      </c>
      <c r="J411" s="450">
        <v>0</v>
      </c>
      <c r="K411" s="451" t="s">
        <v>140</v>
      </c>
      <c r="L411" s="451" t="s">
        <v>934</v>
      </c>
      <c r="M411" s="451" t="s">
        <v>935</v>
      </c>
      <c r="N411" s="451" t="s">
        <v>364</v>
      </c>
      <c r="O411" s="451" t="s">
        <v>364</v>
      </c>
      <c r="P411" s="451" t="s">
        <v>277</v>
      </c>
      <c r="Q411" s="451" t="s">
        <v>945</v>
      </c>
      <c r="R411" s="451" t="s">
        <v>937</v>
      </c>
      <c r="S411" s="468">
        <v>0</v>
      </c>
      <c r="T411" s="468">
        <v>5656.65</v>
      </c>
      <c r="U411" s="468">
        <v>0</v>
      </c>
      <c r="V411" s="468">
        <v>0</v>
      </c>
      <c r="W411" s="468">
        <v>0</v>
      </c>
      <c r="X411" s="468">
        <v>0</v>
      </c>
      <c r="Y411" s="452">
        <v>0</v>
      </c>
      <c r="Z411" s="452">
        <v>0</v>
      </c>
    </row>
    <row r="412" spans="2:26" ht="120" x14ac:dyDescent="0.25">
      <c r="B412" s="450">
        <v>20</v>
      </c>
      <c r="C412" s="451" t="s">
        <v>191</v>
      </c>
      <c r="D412" s="451" t="s">
        <v>235</v>
      </c>
      <c r="E412" s="451" t="s">
        <v>812</v>
      </c>
      <c r="F412" s="451" t="s">
        <v>813</v>
      </c>
      <c r="G412" s="451" t="s">
        <v>399</v>
      </c>
      <c r="H412" s="451" t="s">
        <v>363</v>
      </c>
      <c r="I412" s="450">
        <v>1</v>
      </c>
      <c r="J412" s="450">
        <v>0</v>
      </c>
      <c r="K412" s="451" t="s">
        <v>140</v>
      </c>
      <c r="L412" s="451" t="s">
        <v>934</v>
      </c>
      <c r="M412" s="451" t="s">
        <v>935</v>
      </c>
      <c r="N412" s="451" t="s">
        <v>364</v>
      </c>
      <c r="O412" s="451" t="s">
        <v>364</v>
      </c>
      <c r="P412" s="451" t="s">
        <v>277</v>
      </c>
      <c r="Q412" s="451" t="s">
        <v>945</v>
      </c>
      <c r="R412" s="451" t="s">
        <v>937</v>
      </c>
      <c r="S412" s="468">
        <v>0</v>
      </c>
      <c r="T412" s="468">
        <v>78.889999999999986</v>
      </c>
      <c r="U412" s="468">
        <v>0</v>
      </c>
      <c r="V412" s="468">
        <v>0</v>
      </c>
      <c r="W412" s="468">
        <v>0</v>
      </c>
      <c r="X412" s="468">
        <v>0</v>
      </c>
      <c r="Y412" s="452">
        <v>0</v>
      </c>
      <c r="Z412" s="452">
        <v>0</v>
      </c>
    </row>
    <row r="413" spans="2:26" ht="120" x14ac:dyDescent="0.25">
      <c r="B413" s="450">
        <v>21</v>
      </c>
      <c r="C413" s="451" t="s">
        <v>191</v>
      </c>
      <c r="D413" s="451" t="s">
        <v>235</v>
      </c>
      <c r="E413" s="451" t="s">
        <v>238</v>
      </c>
      <c r="F413" s="451" t="s">
        <v>814</v>
      </c>
      <c r="G413" s="451" t="s">
        <v>399</v>
      </c>
      <c r="H413" s="451" t="s">
        <v>363</v>
      </c>
      <c r="I413" s="450">
        <v>1</v>
      </c>
      <c r="J413" s="450">
        <v>1</v>
      </c>
      <c r="K413" s="451" t="s">
        <v>140</v>
      </c>
      <c r="L413" s="451" t="s">
        <v>934</v>
      </c>
      <c r="M413" s="451" t="s">
        <v>935</v>
      </c>
      <c r="N413" s="451" t="s">
        <v>934</v>
      </c>
      <c r="O413" s="451" t="s">
        <v>1697</v>
      </c>
      <c r="P413" s="451" t="s">
        <v>236</v>
      </c>
      <c r="Q413" s="451" t="s">
        <v>945</v>
      </c>
      <c r="R413" s="451" t="s">
        <v>937</v>
      </c>
      <c r="S413" s="468">
        <v>0</v>
      </c>
      <c r="T413" s="468">
        <v>0</v>
      </c>
      <c r="U413" s="468">
        <v>0</v>
      </c>
      <c r="V413" s="468">
        <v>0</v>
      </c>
      <c r="W413" s="468">
        <v>0</v>
      </c>
      <c r="X413" s="468">
        <v>0</v>
      </c>
      <c r="Y413" s="452">
        <v>0</v>
      </c>
      <c r="Z413" s="453">
        <v>100</v>
      </c>
    </row>
    <row r="414" spans="2:26" ht="75" x14ac:dyDescent="0.25">
      <c r="B414" s="450">
        <v>22</v>
      </c>
      <c r="C414" s="451" t="s">
        <v>191</v>
      </c>
      <c r="D414" s="451" t="s">
        <v>235</v>
      </c>
      <c r="E414" s="451" t="s">
        <v>286</v>
      </c>
      <c r="F414" s="451" t="s">
        <v>815</v>
      </c>
      <c r="G414" s="451" t="s">
        <v>399</v>
      </c>
      <c r="H414" s="451" t="s">
        <v>363</v>
      </c>
      <c r="I414" s="450">
        <v>1</v>
      </c>
      <c r="J414" s="450">
        <v>1</v>
      </c>
      <c r="K414" s="451" t="s">
        <v>140</v>
      </c>
      <c r="L414" s="451" t="s">
        <v>934</v>
      </c>
      <c r="M414" s="451" t="s">
        <v>935</v>
      </c>
      <c r="N414" s="451" t="s">
        <v>934</v>
      </c>
      <c r="O414" s="451" t="s">
        <v>1697</v>
      </c>
      <c r="P414" s="451" t="s">
        <v>362</v>
      </c>
      <c r="Q414" s="451" t="s">
        <v>945</v>
      </c>
      <c r="R414" s="451" t="s">
        <v>937</v>
      </c>
      <c r="S414" s="468">
        <v>0</v>
      </c>
      <c r="T414" s="468">
        <v>0</v>
      </c>
      <c r="U414" s="468">
        <v>0</v>
      </c>
      <c r="V414" s="468">
        <v>0</v>
      </c>
      <c r="W414" s="468">
        <v>0</v>
      </c>
      <c r="X414" s="468">
        <v>0</v>
      </c>
      <c r="Y414" s="452">
        <v>0</v>
      </c>
      <c r="Z414" s="453">
        <v>100</v>
      </c>
    </row>
    <row r="415" spans="2:26" ht="90" x14ac:dyDescent="0.25">
      <c r="B415" s="450">
        <v>23</v>
      </c>
      <c r="C415" s="451" t="s">
        <v>191</v>
      </c>
      <c r="D415" s="451" t="s">
        <v>235</v>
      </c>
      <c r="E415" s="451" t="s">
        <v>356</v>
      </c>
      <c r="F415" s="451" t="s">
        <v>816</v>
      </c>
      <c r="G415" s="451" t="s">
        <v>399</v>
      </c>
      <c r="H415" s="451" t="s">
        <v>363</v>
      </c>
      <c r="I415" s="450">
        <v>1</v>
      </c>
      <c r="J415" s="450">
        <v>0</v>
      </c>
      <c r="K415" s="451" t="s">
        <v>140</v>
      </c>
      <c r="L415" s="451" t="s">
        <v>934</v>
      </c>
      <c r="M415" s="451" t="s">
        <v>935</v>
      </c>
      <c r="N415" s="451" t="s">
        <v>364</v>
      </c>
      <c r="O415" s="451" t="s">
        <v>364</v>
      </c>
      <c r="P415" s="451" t="s">
        <v>439</v>
      </c>
      <c r="Q415" s="451" t="s">
        <v>945</v>
      </c>
      <c r="R415" s="451" t="s">
        <v>937</v>
      </c>
      <c r="S415" s="468">
        <v>0</v>
      </c>
      <c r="T415" s="468">
        <v>9.9999999999999985E-3</v>
      </c>
      <c r="U415" s="468">
        <v>0</v>
      </c>
      <c r="V415" s="468">
        <v>0</v>
      </c>
      <c r="W415" s="468">
        <v>0</v>
      </c>
      <c r="X415" s="468">
        <v>0</v>
      </c>
      <c r="Y415" s="452">
        <v>0</v>
      </c>
      <c r="Z415" s="452">
        <v>0</v>
      </c>
    </row>
    <row r="416" spans="2:26" ht="60" x14ac:dyDescent="0.25">
      <c r="B416" s="450">
        <v>24</v>
      </c>
      <c r="C416" s="451" t="s">
        <v>191</v>
      </c>
      <c r="D416" s="451" t="s">
        <v>235</v>
      </c>
      <c r="E416" s="451" t="s">
        <v>1046</v>
      </c>
      <c r="F416" s="451" t="s">
        <v>1047</v>
      </c>
      <c r="G416" s="451" t="s">
        <v>399</v>
      </c>
      <c r="H416" s="451" t="s">
        <v>363</v>
      </c>
      <c r="I416" s="450">
        <v>1</v>
      </c>
      <c r="J416" s="450">
        <v>1</v>
      </c>
      <c r="K416" s="451" t="s">
        <v>140</v>
      </c>
      <c r="L416" s="451" t="s">
        <v>934</v>
      </c>
      <c r="M416" s="451" t="s">
        <v>935</v>
      </c>
      <c r="N416" s="451" t="s">
        <v>934</v>
      </c>
      <c r="O416" s="451" t="s">
        <v>1043</v>
      </c>
      <c r="P416" s="451" t="s">
        <v>246</v>
      </c>
      <c r="Q416" s="451" t="s">
        <v>945</v>
      </c>
      <c r="R416" s="451" t="s">
        <v>937</v>
      </c>
      <c r="S416" s="468">
        <v>0</v>
      </c>
      <c r="T416" s="468">
        <v>0</v>
      </c>
      <c r="U416" s="468">
        <v>0</v>
      </c>
      <c r="V416" s="468">
        <v>0</v>
      </c>
      <c r="W416" s="468">
        <v>0</v>
      </c>
      <c r="X416" s="468">
        <v>0</v>
      </c>
      <c r="Y416" s="452">
        <v>0</v>
      </c>
      <c r="Z416" s="453">
        <v>100</v>
      </c>
    </row>
    <row r="417" spans="2:26" ht="75" x14ac:dyDescent="0.25">
      <c r="B417" s="450">
        <v>25</v>
      </c>
      <c r="C417" s="451" t="s">
        <v>191</v>
      </c>
      <c r="D417" s="451" t="s">
        <v>235</v>
      </c>
      <c r="E417" s="451" t="s">
        <v>817</v>
      </c>
      <c r="F417" s="451" t="s">
        <v>818</v>
      </c>
      <c r="G417" s="451" t="s">
        <v>399</v>
      </c>
      <c r="H417" s="451" t="s">
        <v>363</v>
      </c>
      <c r="I417" s="450">
        <v>1</v>
      </c>
      <c r="J417" s="450">
        <v>0</v>
      </c>
      <c r="K417" s="451" t="s">
        <v>140</v>
      </c>
      <c r="L417" s="451" t="s">
        <v>934</v>
      </c>
      <c r="M417" s="451" t="s">
        <v>935</v>
      </c>
      <c r="N417" s="451" t="s">
        <v>364</v>
      </c>
      <c r="O417" s="451" t="s">
        <v>364</v>
      </c>
      <c r="P417" s="451" t="s">
        <v>438</v>
      </c>
      <c r="Q417" s="451" t="s">
        <v>945</v>
      </c>
      <c r="R417" s="451" t="s">
        <v>937</v>
      </c>
      <c r="S417" s="468">
        <v>0</v>
      </c>
      <c r="T417" s="468">
        <v>71917.000000000029</v>
      </c>
      <c r="U417" s="468">
        <v>0</v>
      </c>
      <c r="V417" s="468">
        <v>0</v>
      </c>
      <c r="W417" s="468">
        <v>0</v>
      </c>
      <c r="X417" s="468">
        <v>0</v>
      </c>
      <c r="Y417" s="452">
        <v>0</v>
      </c>
      <c r="Z417" s="452">
        <v>0</v>
      </c>
    </row>
    <row r="418" spans="2:26" ht="105" x14ac:dyDescent="0.25">
      <c r="B418" s="450">
        <v>26</v>
      </c>
      <c r="C418" s="451" t="s">
        <v>191</v>
      </c>
      <c r="D418" s="451" t="s">
        <v>235</v>
      </c>
      <c r="E418" s="451" t="s">
        <v>819</v>
      </c>
      <c r="F418" s="451" t="s">
        <v>820</v>
      </c>
      <c r="G418" s="451" t="s">
        <v>399</v>
      </c>
      <c r="H418" s="451" t="s">
        <v>363</v>
      </c>
      <c r="I418" s="450">
        <v>1</v>
      </c>
      <c r="J418" s="450">
        <v>1</v>
      </c>
      <c r="K418" s="451" t="s">
        <v>140</v>
      </c>
      <c r="L418" s="451" t="s">
        <v>934</v>
      </c>
      <c r="M418" s="451" t="s">
        <v>935</v>
      </c>
      <c r="N418" s="451" t="s">
        <v>934</v>
      </c>
      <c r="O418" s="451" t="s">
        <v>1697</v>
      </c>
      <c r="P418" s="451" t="s">
        <v>406</v>
      </c>
      <c r="Q418" s="451" t="s">
        <v>945</v>
      </c>
      <c r="R418" s="451" t="s">
        <v>937</v>
      </c>
      <c r="S418" s="468">
        <v>0</v>
      </c>
      <c r="T418" s="468">
        <v>0</v>
      </c>
      <c r="U418" s="468">
        <v>0</v>
      </c>
      <c r="V418" s="468">
        <v>0</v>
      </c>
      <c r="W418" s="468">
        <v>0</v>
      </c>
      <c r="X418" s="468">
        <v>0</v>
      </c>
      <c r="Y418" s="452">
        <v>0</v>
      </c>
      <c r="Z418" s="453">
        <v>100</v>
      </c>
    </row>
    <row r="419" spans="2:26" ht="120" x14ac:dyDescent="0.25">
      <c r="B419" s="450">
        <v>27</v>
      </c>
      <c r="C419" s="451" t="s">
        <v>191</v>
      </c>
      <c r="D419" s="451" t="s">
        <v>235</v>
      </c>
      <c r="E419" s="451" t="s">
        <v>821</v>
      </c>
      <c r="F419" s="451" t="s">
        <v>822</v>
      </c>
      <c r="G419" s="451" t="s">
        <v>399</v>
      </c>
      <c r="H419" s="451" t="s">
        <v>363</v>
      </c>
      <c r="I419" s="450">
        <v>1</v>
      </c>
      <c r="J419" s="450">
        <v>1</v>
      </c>
      <c r="K419" s="451" t="s">
        <v>140</v>
      </c>
      <c r="L419" s="451" t="s">
        <v>934</v>
      </c>
      <c r="M419" s="451" t="s">
        <v>935</v>
      </c>
      <c r="N419" s="451" t="s">
        <v>934</v>
      </c>
      <c r="O419" s="451" t="s">
        <v>1407</v>
      </c>
      <c r="P419" s="451" t="s">
        <v>236</v>
      </c>
      <c r="Q419" s="451" t="s">
        <v>945</v>
      </c>
      <c r="R419" s="451" t="s">
        <v>937</v>
      </c>
      <c r="S419" s="468">
        <v>0</v>
      </c>
      <c r="T419" s="468">
        <v>0</v>
      </c>
      <c r="U419" s="468">
        <v>0</v>
      </c>
      <c r="V419" s="468">
        <v>0</v>
      </c>
      <c r="W419" s="468">
        <v>0</v>
      </c>
      <c r="X419" s="468">
        <v>0</v>
      </c>
      <c r="Y419" s="452">
        <v>0</v>
      </c>
      <c r="Z419" s="453">
        <v>100</v>
      </c>
    </row>
    <row r="420" spans="2:26" ht="90" x14ac:dyDescent="0.25">
      <c r="B420" s="450">
        <v>28</v>
      </c>
      <c r="C420" s="451" t="s">
        <v>191</v>
      </c>
      <c r="D420" s="451" t="s">
        <v>235</v>
      </c>
      <c r="E420" s="451" t="s">
        <v>823</v>
      </c>
      <c r="F420" s="451" t="s">
        <v>824</v>
      </c>
      <c r="G420" s="451" t="s">
        <v>399</v>
      </c>
      <c r="H420" s="451" t="s">
        <v>363</v>
      </c>
      <c r="I420" s="450">
        <v>1</v>
      </c>
      <c r="J420" s="450">
        <v>1</v>
      </c>
      <c r="K420" s="451" t="s">
        <v>140</v>
      </c>
      <c r="L420" s="451" t="s">
        <v>934</v>
      </c>
      <c r="M420" s="451" t="s">
        <v>935</v>
      </c>
      <c r="N420" s="451" t="s">
        <v>934</v>
      </c>
      <c r="O420" s="451" t="s">
        <v>1407</v>
      </c>
      <c r="P420" s="451" t="s">
        <v>362</v>
      </c>
      <c r="Q420" s="451" t="s">
        <v>945</v>
      </c>
      <c r="R420" s="451" t="s">
        <v>937</v>
      </c>
      <c r="S420" s="468">
        <v>0</v>
      </c>
      <c r="T420" s="468">
        <v>0</v>
      </c>
      <c r="U420" s="468">
        <v>0</v>
      </c>
      <c r="V420" s="468">
        <v>0</v>
      </c>
      <c r="W420" s="468">
        <v>0</v>
      </c>
      <c r="X420" s="468">
        <v>0</v>
      </c>
      <c r="Y420" s="452">
        <v>0</v>
      </c>
      <c r="Z420" s="453">
        <v>100</v>
      </c>
    </row>
    <row r="421" spans="2:26" ht="75" x14ac:dyDescent="0.25">
      <c r="B421" s="450">
        <v>29</v>
      </c>
      <c r="C421" s="451" t="s">
        <v>191</v>
      </c>
      <c r="D421" s="451" t="s">
        <v>235</v>
      </c>
      <c r="E421" s="451" t="s">
        <v>825</v>
      </c>
      <c r="F421" s="451" t="s">
        <v>826</v>
      </c>
      <c r="G421" s="451" t="s">
        <v>399</v>
      </c>
      <c r="H421" s="451" t="s">
        <v>363</v>
      </c>
      <c r="I421" s="450">
        <v>1</v>
      </c>
      <c r="J421" s="450">
        <v>0</v>
      </c>
      <c r="K421" s="451" t="s">
        <v>140</v>
      </c>
      <c r="L421" s="451" t="s">
        <v>934</v>
      </c>
      <c r="M421" s="451" t="s">
        <v>935</v>
      </c>
      <c r="N421" s="451" t="s">
        <v>364</v>
      </c>
      <c r="O421" s="451" t="s">
        <v>364</v>
      </c>
      <c r="P421" s="451" t="s">
        <v>438</v>
      </c>
      <c r="Q421" s="451" t="s">
        <v>945</v>
      </c>
      <c r="R421" s="451" t="s">
        <v>937</v>
      </c>
      <c r="S421" s="468">
        <v>0</v>
      </c>
      <c r="T421" s="468">
        <v>1373.84</v>
      </c>
      <c r="U421" s="468">
        <v>0</v>
      </c>
      <c r="V421" s="468">
        <v>0</v>
      </c>
      <c r="W421" s="468">
        <v>0</v>
      </c>
      <c r="X421" s="468">
        <v>0</v>
      </c>
      <c r="Y421" s="452">
        <v>0</v>
      </c>
      <c r="Z421" s="452">
        <v>0</v>
      </c>
    </row>
    <row r="422" spans="2:26" ht="90" x14ac:dyDescent="0.25">
      <c r="B422" s="450">
        <v>30</v>
      </c>
      <c r="C422" s="451" t="s">
        <v>191</v>
      </c>
      <c r="D422" s="451" t="s">
        <v>235</v>
      </c>
      <c r="E422" s="451" t="s">
        <v>827</v>
      </c>
      <c r="F422" s="451" t="s">
        <v>828</v>
      </c>
      <c r="G422" s="451" t="s">
        <v>399</v>
      </c>
      <c r="H422" s="451" t="s">
        <v>363</v>
      </c>
      <c r="I422" s="450">
        <v>1</v>
      </c>
      <c r="J422" s="450">
        <v>0</v>
      </c>
      <c r="K422" s="451" t="s">
        <v>140</v>
      </c>
      <c r="L422" s="451" t="s">
        <v>934</v>
      </c>
      <c r="M422" s="451" t="s">
        <v>935</v>
      </c>
      <c r="N422" s="451" t="s">
        <v>364</v>
      </c>
      <c r="O422" s="451" t="s">
        <v>364</v>
      </c>
      <c r="P422" s="451" t="s">
        <v>360</v>
      </c>
      <c r="Q422" s="451" t="s">
        <v>945</v>
      </c>
      <c r="R422" s="451" t="s">
        <v>937</v>
      </c>
      <c r="S422" s="468">
        <v>0</v>
      </c>
      <c r="T422" s="468">
        <v>2.7399999999999998</v>
      </c>
      <c r="U422" s="468">
        <v>0</v>
      </c>
      <c r="V422" s="468">
        <v>0</v>
      </c>
      <c r="W422" s="468">
        <v>0</v>
      </c>
      <c r="X422" s="468">
        <v>0</v>
      </c>
      <c r="Y422" s="452">
        <v>0</v>
      </c>
      <c r="Z422" s="452">
        <v>0</v>
      </c>
    </row>
    <row r="423" spans="2:26" ht="105" x14ac:dyDescent="0.25">
      <c r="B423" s="450">
        <v>31</v>
      </c>
      <c r="C423" s="451" t="s">
        <v>191</v>
      </c>
      <c r="D423" s="451" t="s">
        <v>235</v>
      </c>
      <c r="E423" s="451" t="s">
        <v>287</v>
      </c>
      <c r="F423" s="451" t="s">
        <v>829</v>
      </c>
      <c r="G423" s="451" t="s">
        <v>399</v>
      </c>
      <c r="H423" s="451" t="s">
        <v>363</v>
      </c>
      <c r="I423" s="450">
        <v>1</v>
      </c>
      <c r="J423" s="450">
        <v>0</v>
      </c>
      <c r="K423" s="451" t="s">
        <v>140</v>
      </c>
      <c r="L423" s="451" t="s">
        <v>934</v>
      </c>
      <c r="M423" s="451" t="s">
        <v>935</v>
      </c>
      <c r="N423" s="451" t="s">
        <v>364</v>
      </c>
      <c r="O423" s="451" t="s">
        <v>364</v>
      </c>
      <c r="P423" s="451" t="s">
        <v>361</v>
      </c>
      <c r="Q423" s="451" t="s">
        <v>945</v>
      </c>
      <c r="R423" s="451" t="s">
        <v>937</v>
      </c>
      <c r="S423" s="468">
        <v>0</v>
      </c>
      <c r="T423" s="468">
        <v>80.289999999999992</v>
      </c>
      <c r="U423" s="468">
        <v>0</v>
      </c>
      <c r="V423" s="468">
        <v>0</v>
      </c>
      <c r="W423" s="468">
        <v>0</v>
      </c>
      <c r="X423" s="468">
        <v>0</v>
      </c>
      <c r="Y423" s="452">
        <v>0</v>
      </c>
      <c r="Z423" s="452">
        <v>0</v>
      </c>
    </row>
    <row r="424" spans="2:26" ht="75" x14ac:dyDescent="0.25">
      <c r="B424" s="450">
        <v>32</v>
      </c>
      <c r="C424" s="451" t="s">
        <v>191</v>
      </c>
      <c r="D424" s="451" t="s">
        <v>235</v>
      </c>
      <c r="E424" s="451" t="s">
        <v>288</v>
      </c>
      <c r="F424" s="451" t="s">
        <v>830</v>
      </c>
      <c r="G424" s="451" t="s">
        <v>399</v>
      </c>
      <c r="H424" s="451" t="s">
        <v>363</v>
      </c>
      <c r="I424" s="450">
        <v>1</v>
      </c>
      <c r="J424" s="450">
        <v>1</v>
      </c>
      <c r="K424" s="451" t="s">
        <v>140</v>
      </c>
      <c r="L424" s="451" t="s">
        <v>934</v>
      </c>
      <c r="M424" s="451" t="s">
        <v>935</v>
      </c>
      <c r="N424" s="451" t="s">
        <v>934</v>
      </c>
      <c r="O424" s="451" t="s">
        <v>1697</v>
      </c>
      <c r="P424" s="451" t="s">
        <v>359</v>
      </c>
      <c r="Q424" s="451" t="s">
        <v>945</v>
      </c>
      <c r="R424" s="451" t="s">
        <v>937</v>
      </c>
      <c r="S424" s="468">
        <v>0</v>
      </c>
      <c r="T424" s="468">
        <v>0</v>
      </c>
      <c r="U424" s="468">
        <v>0</v>
      </c>
      <c r="V424" s="468">
        <v>0</v>
      </c>
      <c r="W424" s="468">
        <v>0</v>
      </c>
      <c r="X424" s="468">
        <v>0</v>
      </c>
      <c r="Y424" s="452">
        <v>0</v>
      </c>
      <c r="Z424" s="453">
        <v>100</v>
      </c>
    </row>
    <row r="425" spans="2:26" ht="90" x14ac:dyDescent="0.25">
      <c r="B425" s="450">
        <v>33</v>
      </c>
      <c r="C425" s="451" t="s">
        <v>191</v>
      </c>
      <c r="D425" s="451" t="s">
        <v>235</v>
      </c>
      <c r="E425" s="451" t="s">
        <v>831</v>
      </c>
      <c r="F425" s="451" t="s">
        <v>832</v>
      </c>
      <c r="G425" s="451" t="s">
        <v>399</v>
      </c>
      <c r="H425" s="451" t="s">
        <v>363</v>
      </c>
      <c r="I425" s="450">
        <v>1</v>
      </c>
      <c r="J425" s="450">
        <v>0</v>
      </c>
      <c r="K425" s="451" t="s">
        <v>140</v>
      </c>
      <c r="L425" s="451" t="s">
        <v>934</v>
      </c>
      <c r="M425" s="451" t="s">
        <v>935</v>
      </c>
      <c r="N425" s="451" t="s">
        <v>364</v>
      </c>
      <c r="O425" s="451" t="s">
        <v>364</v>
      </c>
      <c r="P425" s="451" t="s">
        <v>439</v>
      </c>
      <c r="Q425" s="451" t="s">
        <v>945</v>
      </c>
      <c r="R425" s="451" t="s">
        <v>937</v>
      </c>
      <c r="S425" s="468">
        <v>0</v>
      </c>
      <c r="T425" s="468">
        <v>83.36999999999999</v>
      </c>
      <c r="U425" s="468">
        <v>0</v>
      </c>
      <c r="V425" s="468">
        <v>0</v>
      </c>
      <c r="W425" s="468">
        <v>0</v>
      </c>
      <c r="X425" s="468">
        <v>0</v>
      </c>
      <c r="Y425" s="452">
        <v>0</v>
      </c>
      <c r="Z425" s="452">
        <v>0</v>
      </c>
    </row>
    <row r="426" spans="2:26" ht="75" x14ac:dyDescent="0.25">
      <c r="B426" s="450">
        <v>34</v>
      </c>
      <c r="C426" s="451" t="s">
        <v>191</v>
      </c>
      <c r="D426" s="451" t="s">
        <v>235</v>
      </c>
      <c r="E426" s="451" t="s">
        <v>833</v>
      </c>
      <c r="F426" s="451" t="s">
        <v>834</v>
      </c>
      <c r="G426" s="451" t="s">
        <v>399</v>
      </c>
      <c r="H426" s="451" t="s">
        <v>363</v>
      </c>
      <c r="I426" s="450">
        <v>1</v>
      </c>
      <c r="J426" s="450">
        <v>1</v>
      </c>
      <c r="K426" s="451" t="s">
        <v>140</v>
      </c>
      <c r="L426" s="451" t="s">
        <v>934</v>
      </c>
      <c r="M426" s="451" t="s">
        <v>935</v>
      </c>
      <c r="N426" s="451" t="s">
        <v>934</v>
      </c>
      <c r="O426" s="451" t="s">
        <v>1407</v>
      </c>
      <c r="P426" s="451" t="s">
        <v>359</v>
      </c>
      <c r="Q426" s="451" t="s">
        <v>945</v>
      </c>
      <c r="R426" s="451" t="s">
        <v>937</v>
      </c>
      <c r="S426" s="468">
        <v>0</v>
      </c>
      <c r="T426" s="468">
        <v>0</v>
      </c>
      <c r="U426" s="468">
        <v>0</v>
      </c>
      <c r="V426" s="468">
        <v>0</v>
      </c>
      <c r="W426" s="468">
        <v>0</v>
      </c>
      <c r="X426" s="468">
        <v>0</v>
      </c>
      <c r="Y426" s="452">
        <v>0</v>
      </c>
      <c r="Z426" s="453">
        <v>100</v>
      </c>
    </row>
    <row r="427" spans="2:26" ht="135" x14ac:dyDescent="0.25">
      <c r="B427" s="450">
        <v>35</v>
      </c>
      <c r="C427" s="451" t="s">
        <v>191</v>
      </c>
      <c r="D427" s="451" t="s">
        <v>235</v>
      </c>
      <c r="E427" s="451" t="s">
        <v>1048</v>
      </c>
      <c r="F427" s="451" t="s">
        <v>1049</v>
      </c>
      <c r="G427" s="451" t="s">
        <v>399</v>
      </c>
      <c r="H427" s="451" t="s">
        <v>363</v>
      </c>
      <c r="I427" s="450">
        <v>1</v>
      </c>
      <c r="J427" s="450">
        <v>1</v>
      </c>
      <c r="K427" s="451" t="s">
        <v>140</v>
      </c>
      <c r="L427" s="451" t="s">
        <v>934</v>
      </c>
      <c r="M427" s="451" t="s">
        <v>935</v>
      </c>
      <c r="N427" s="451" t="s">
        <v>934</v>
      </c>
      <c r="O427" s="451" t="s">
        <v>1043</v>
      </c>
      <c r="P427" s="451" t="s">
        <v>246</v>
      </c>
      <c r="Q427" s="451" t="s">
        <v>945</v>
      </c>
      <c r="R427" s="451" t="s">
        <v>937</v>
      </c>
      <c r="S427" s="468">
        <v>0</v>
      </c>
      <c r="T427" s="468">
        <v>0</v>
      </c>
      <c r="U427" s="468">
        <v>0</v>
      </c>
      <c r="V427" s="468">
        <v>0</v>
      </c>
      <c r="W427" s="468">
        <v>0</v>
      </c>
      <c r="X427" s="468">
        <v>0</v>
      </c>
      <c r="Y427" s="452">
        <v>0</v>
      </c>
      <c r="Z427" s="453">
        <v>100</v>
      </c>
    </row>
    <row r="428" spans="2:26" ht="120" x14ac:dyDescent="0.25">
      <c r="B428" s="450">
        <v>36</v>
      </c>
      <c r="C428" s="451" t="s">
        <v>191</v>
      </c>
      <c r="D428" s="451" t="s">
        <v>235</v>
      </c>
      <c r="E428" s="451" t="s">
        <v>835</v>
      </c>
      <c r="F428" s="451" t="s">
        <v>836</v>
      </c>
      <c r="G428" s="451" t="s">
        <v>399</v>
      </c>
      <c r="H428" s="451" t="s">
        <v>363</v>
      </c>
      <c r="I428" s="450">
        <v>1</v>
      </c>
      <c r="J428" s="450">
        <v>0</v>
      </c>
      <c r="K428" s="451" t="s">
        <v>140</v>
      </c>
      <c r="L428" s="451" t="s">
        <v>934</v>
      </c>
      <c r="M428" s="451" t="s">
        <v>935</v>
      </c>
      <c r="N428" s="451" t="s">
        <v>364</v>
      </c>
      <c r="O428" s="451" t="s">
        <v>364</v>
      </c>
      <c r="P428" s="451" t="s">
        <v>277</v>
      </c>
      <c r="Q428" s="451" t="s">
        <v>940</v>
      </c>
      <c r="R428" s="451" t="s">
        <v>937</v>
      </c>
      <c r="S428" s="468">
        <v>0</v>
      </c>
      <c r="T428" s="468">
        <v>1240305.5399999998</v>
      </c>
      <c r="U428" s="468">
        <v>0</v>
      </c>
      <c r="V428" s="468">
        <v>0</v>
      </c>
      <c r="W428" s="468">
        <v>0</v>
      </c>
      <c r="X428" s="468">
        <v>0</v>
      </c>
      <c r="Y428" s="452">
        <v>0</v>
      </c>
      <c r="Z428" s="452">
        <v>0</v>
      </c>
    </row>
    <row r="429" spans="2:26" ht="105" x14ac:dyDescent="0.25">
      <c r="B429" s="450">
        <v>37</v>
      </c>
      <c r="C429" s="451" t="s">
        <v>191</v>
      </c>
      <c r="D429" s="451" t="s">
        <v>235</v>
      </c>
      <c r="E429" s="451" t="s">
        <v>837</v>
      </c>
      <c r="F429" s="451" t="s">
        <v>838</v>
      </c>
      <c r="G429" s="451" t="s">
        <v>399</v>
      </c>
      <c r="H429" s="451" t="s">
        <v>363</v>
      </c>
      <c r="I429" s="450">
        <v>1</v>
      </c>
      <c r="J429" s="450">
        <v>0</v>
      </c>
      <c r="K429" s="451" t="s">
        <v>140</v>
      </c>
      <c r="L429" s="451" t="s">
        <v>963</v>
      </c>
      <c r="M429" s="451" t="s">
        <v>935</v>
      </c>
      <c r="N429" s="451" t="s">
        <v>364</v>
      </c>
      <c r="O429" s="451" t="s">
        <v>364</v>
      </c>
      <c r="P429" s="451" t="s">
        <v>410</v>
      </c>
      <c r="Q429" s="451" t="s">
        <v>940</v>
      </c>
      <c r="R429" s="451" t="s">
        <v>937</v>
      </c>
      <c r="S429" s="468">
        <v>0</v>
      </c>
      <c r="T429" s="468">
        <v>37879.110000000008</v>
      </c>
      <c r="U429" s="468">
        <v>0</v>
      </c>
      <c r="V429" s="468">
        <v>0</v>
      </c>
      <c r="W429" s="468">
        <v>0</v>
      </c>
      <c r="X429" s="468">
        <v>0</v>
      </c>
      <c r="Y429" s="452">
        <v>0</v>
      </c>
      <c r="Z429" s="452">
        <v>0</v>
      </c>
    </row>
    <row r="430" spans="2:26" ht="105" x14ac:dyDescent="0.25">
      <c r="B430" s="450">
        <v>38</v>
      </c>
      <c r="C430" s="451" t="s">
        <v>191</v>
      </c>
      <c r="D430" s="451" t="s">
        <v>235</v>
      </c>
      <c r="E430" s="451" t="s">
        <v>839</v>
      </c>
      <c r="F430" s="451" t="s">
        <v>840</v>
      </c>
      <c r="G430" s="451" t="s">
        <v>399</v>
      </c>
      <c r="H430" s="451" t="s">
        <v>363</v>
      </c>
      <c r="I430" s="450">
        <v>1</v>
      </c>
      <c r="J430" s="450">
        <v>0</v>
      </c>
      <c r="K430" s="451" t="s">
        <v>140</v>
      </c>
      <c r="L430" s="451" t="s">
        <v>963</v>
      </c>
      <c r="M430" s="451" t="s">
        <v>935</v>
      </c>
      <c r="N430" s="451" t="s">
        <v>364</v>
      </c>
      <c r="O430" s="451" t="s">
        <v>364</v>
      </c>
      <c r="P430" s="451" t="s">
        <v>406</v>
      </c>
      <c r="Q430" s="451" t="s">
        <v>940</v>
      </c>
      <c r="R430" s="451" t="s">
        <v>937</v>
      </c>
      <c r="S430" s="468">
        <v>0</v>
      </c>
      <c r="T430" s="468">
        <v>15453.9</v>
      </c>
      <c r="U430" s="468">
        <v>0</v>
      </c>
      <c r="V430" s="468">
        <v>0</v>
      </c>
      <c r="W430" s="468">
        <v>0</v>
      </c>
      <c r="X430" s="468">
        <v>0</v>
      </c>
      <c r="Y430" s="452">
        <v>0</v>
      </c>
      <c r="Z430" s="452">
        <v>0</v>
      </c>
    </row>
    <row r="431" spans="2:26" ht="60" x14ac:dyDescent="0.25">
      <c r="B431" s="450">
        <v>39</v>
      </c>
      <c r="C431" s="451" t="s">
        <v>191</v>
      </c>
      <c r="D431" s="451" t="s">
        <v>235</v>
      </c>
      <c r="E431" s="451" t="s">
        <v>841</v>
      </c>
      <c r="F431" s="451" t="s">
        <v>842</v>
      </c>
      <c r="G431" s="451" t="s">
        <v>399</v>
      </c>
      <c r="H431" s="451" t="s">
        <v>363</v>
      </c>
      <c r="I431" s="450">
        <v>1</v>
      </c>
      <c r="J431" s="450">
        <v>0</v>
      </c>
      <c r="K431" s="451" t="s">
        <v>140</v>
      </c>
      <c r="L431" s="451" t="s">
        <v>963</v>
      </c>
      <c r="M431" s="451" t="s">
        <v>935</v>
      </c>
      <c r="N431" s="451" t="s">
        <v>364</v>
      </c>
      <c r="O431" s="451" t="s">
        <v>364</v>
      </c>
      <c r="P431" s="451" t="s">
        <v>220</v>
      </c>
      <c r="Q431" s="451" t="s">
        <v>940</v>
      </c>
      <c r="R431" s="451" t="s">
        <v>937</v>
      </c>
      <c r="S431" s="468">
        <v>0</v>
      </c>
      <c r="T431" s="468">
        <v>59.819999999999993</v>
      </c>
      <c r="U431" s="468">
        <v>0</v>
      </c>
      <c r="V431" s="468">
        <v>0</v>
      </c>
      <c r="W431" s="468">
        <v>0</v>
      </c>
      <c r="X431" s="468">
        <v>0</v>
      </c>
      <c r="Y431" s="452">
        <v>0</v>
      </c>
      <c r="Z431" s="452">
        <v>0</v>
      </c>
    </row>
    <row r="432" spans="2:26" ht="90" x14ac:dyDescent="0.25">
      <c r="B432" s="450">
        <v>40</v>
      </c>
      <c r="C432" s="451" t="s">
        <v>191</v>
      </c>
      <c r="D432" s="451" t="s">
        <v>235</v>
      </c>
      <c r="E432" s="451" t="s">
        <v>1050</v>
      </c>
      <c r="F432" s="451" t="s">
        <v>1051</v>
      </c>
      <c r="G432" s="451" t="s">
        <v>399</v>
      </c>
      <c r="H432" s="451" t="s">
        <v>363</v>
      </c>
      <c r="I432" s="450">
        <v>1</v>
      </c>
      <c r="J432" s="450">
        <v>0</v>
      </c>
      <c r="K432" s="451" t="s">
        <v>140</v>
      </c>
      <c r="L432" s="451" t="s">
        <v>943</v>
      </c>
      <c r="M432" s="451" t="s">
        <v>935</v>
      </c>
      <c r="N432" s="451" t="s">
        <v>364</v>
      </c>
      <c r="O432" s="451" t="s">
        <v>364</v>
      </c>
      <c r="P432" s="451" t="s">
        <v>439</v>
      </c>
      <c r="Q432" s="451" t="s">
        <v>940</v>
      </c>
      <c r="R432" s="451" t="s">
        <v>937</v>
      </c>
      <c r="S432" s="468">
        <v>0</v>
      </c>
      <c r="T432" s="468">
        <v>41675.010000000009</v>
      </c>
      <c r="U432" s="468">
        <v>0</v>
      </c>
      <c r="V432" s="468">
        <v>0</v>
      </c>
      <c r="W432" s="468">
        <v>0</v>
      </c>
      <c r="X432" s="468">
        <v>0</v>
      </c>
      <c r="Y432" s="452">
        <v>0</v>
      </c>
      <c r="Z432" s="452">
        <v>0</v>
      </c>
    </row>
    <row r="433" spans="2:26" ht="150" x14ac:dyDescent="0.25">
      <c r="B433" s="450">
        <v>41</v>
      </c>
      <c r="C433" s="451" t="s">
        <v>191</v>
      </c>
      <c r="D433" s="451" t="s">
        <v>235</v>
      </c>
      <c r="E433" s="451" t="s">
        <v>289</v>
      </c>
      <c r="F433" s="451" t="s">
        <v>843</v>
      </c>
      <c r="G433" s="451" t="s">
        <v>399</v>
      </c>
      <c r="H433" s="451" t="s">
        <v>363</v>
      </c>
      <c r="I433" s="450">
        <v>1</v>
      </c>
      <c r="J433" s="450">
        <v>0</v>
      </c>
      <c r="K433" s="451" t="s">
        <v>140</v>
      </c>
      <c r="L433" s="451" t="s">
        <v>943</v>
      </c>
      <c r="M433" s="451" t="s">
        <v>935</v>
      </c>
      <c r="N433" s="451" t="s">
        <v>364</v>
      </c>
      <c r="O433" s="451" t="s">
        <v>364</v>
      </c>
      <c r="P433" s="451" t="s">
        <v>277</v>
      </c>
      <c r="Q433" s="451" t="s">
        <v>936</v>
      </c>
      <c r="R433" s="451" t="s">
        <v>937</v>
      </c>
      <c r="S433" s="468">
        <v>0</v>
      </c>
      <c r="T433" s="468">
        <v>3</v>
      </c>
      <c r="U433" s="468">
        <v>0</v>
      </c>
      <c r="V433" s="468">
        <v>0</v>
      </c>
      <c r="W433" s="468">
        <v>0</v>
      </c>
      <c r="X433" s="468">
        <v>0</v>
      </c>
      <c r="Y433" s="452">
        <v>0</v>
      </c>
      <c r="Z433" s="452">
        <v>0</v>
      </c>
    </row>
    <row r="434" spans="2:26" ht="150" x14ac:dyDescent="0.25">
      <c r="B434" s="450">
        <v>42</v>
      </c>
      <c r="C434" s="451" t="s">
        <v>191</v>
      </c>
      <c r="D434" s="451" t="s">
        <v>235</v>
      </c>
      <c r="E434" s="451" t="s">
        <v>290</v>
      </c>
      <c r="F434" s="451" t="s">
        <v>844</v>
      </c>
      <c r="G434" s="451" t="s">
        <v>399</v>
      </c>
      <c r="H434" s="451" t="s">
        <v>363</v>
      </c>
      <c r="I434" s="450">
        <v>1</v>
      </c>
      <c r="J434" s="450">
        <v>0</v>
      </c>
      <c r="K434" s="451" t="s">
        <v>140</v>
      </c>
      <c r="L434" s="451" t="s">
        <v>943</v>
      </c>
      <c r="M434" s="451" t="s">
        <v>935</v>
      </c>
      <c r="N434" s="451" t="s">
        <v>364</v>
      </c>
      <c r="O434" s="451" t="s">
        <v>364</v>
      </c>
      <c r="P434" s="451" t="s">
        <v>277</v>
      </c>
      <c r="Q434" s="451" t="s">
        <v>936</v>
      </c>
      <c r="R434" s="451" t="s">
        <v>937</v>
      </c>
      <c r="S434" s="468">
        <v>0</v>
      </c>
      <c r="T434" s="468">
        <v>269125.61000000004</v>
      </c>
      <c r="U434" s="468">
        <v>0</v>
      </c>
      <c r="V434" s="468">
        <v>0</v>
      </c>
      <c r="W434" s="468">
        <v>0</v>
      </c>
      <c r="X434" s="468">
        <v>0</v>
      </c>
      <c r="Y434" s="452">
        <v>0</v>
      </c>
      <c r="Z434" s="452">
        <v>0</v>
      </c>
    </row>
    <row r="435" spans="2:26" ht="105" x14ac:dyDescent="0.25">
      <c r="B435" s="450">
        <v>43</v>
      </c>
      <c r="C435" s="451" t="s">
        <v>191</v>
      </c>
      <c r="D435" s="451" t="s">
        <v>235</v>
      </c>
      <c r="E435" s="451" t="s">
        <v>291</v>
      </c>
      <c r="F435" s="451" t="s">
        <v>845</v>
      </c>
      <c r="G435" s="451" t="s">
        <v>399</v>
      </c>
      <c r="H435" s="451" t="s">
        <v>363</v>
      </c>
      <c r="I435" s="450">
        <v>1</v>
      </c>
      <c r="J435" s="450">
        <v>0</v>
      </c>
      <c r="K435" s="451" t="s">
        <v>140</v>
      </c>
      <c r="L435" s="451" t="s">
        <v>943</v>
      </c>
      <c r="M435" s="451" t="s">
        <v>935</v>
      </c>
      <c r="N435" s="451" t="s">
        <v>364</v>
      </c>
      <c r="O435" s="451" t="s">
        <v>364</v>
      </c>
      <c r="P435" s="451" t="s">
        <v>406</v>
      </c>
      <c r="Q435" s="451" t="s">
        <v>940</v>
      </c>
      <c r="R435" s="451" t="s">
        <v>937</v>
      </c>
      <c r="S435" s="468">
        <v>0</v>
      </c>
      <c r="T435" s="468">
        <v>0</v>
      </c>
      <c r="U435" s="468">
        <v>0</v>
      </c>
      <c r="V435" s="468">
        <v>0</v>
      </c>
      <c r="W435" s="468">
        <v>0</v>
      </c>
      <c r="X435" s="468">
        <v>0</v>
      </c>
      <c r="Y435" s="452">
        <v>0</v>
      </c>
      <c r="Z435" s="452">
        <v>0</v>
      </c>
    </row>
    <row r="436" spans="2:26" ht="75" x14ac:dyDescent="0.25">
      <c r="B436" s="450">
        <v>44</v>
      </c>
      <c r="C436" s="451" t="s">
        <v>191</v>
      </c>
      <c r="D436" s="451" t="s">
        <v>235</v>
      </c>
      <c r="E436" s="451" t="s">
        <v>1282</v>
      </c>
      <c r="F436" s="451" t="s">
        <v>1283</v>
      </c>
      <c r="G436" s="451" t="s">
        <v>399</v>
      </c>
      <c r="H436" s="451" t="s">
        <v>363</v>
      </c>
      <c r="I436" s="450">
        <v>1</v>
      </c>
      <c r="J436" s="450">
        <v>1</v>
      </c>
      <c r="K436" s="451" t="s">
        <v>140</v>
      </c>
      <c r="L436" s="451" t="s">
        <v>1100</v>
      </c>
      <c r="M436" s="451" t="s">
        <v>935</v>
      </c>
      <c r="N436" s="451" t="s">
        <v>1100</v>
      </c>
      <c r="O436" s="451" t="s">
        <v>1237</v>
      </c>
      <c r="P436" s="451" t="s">
        <v>365</v>
      </c>
      <c r="Q436" s="451" t="s">
        <v>940</v>
      </c>
      <c r="R436" s="451" t="s">
        <v>937</v>
      </c>
      <c r="S436" s="468">
        <v>0</v>
      </c>
      <c r="T436" s="468">
        <v>0</v>
      </c>
      <c r="U436" s="468">
        <v>0</v>
      </c>
      <c r="V436" s="468">
        <v>0</v>
      </c>
      <c r="W436" s="468">
        <v>0</v>
      </c>
      <c r="X436" s="468">
        <v>0</v>
      </c>
      <c r="Y436" s="452">
        <v>0</v>
      </c>
      <c r="Z436" s="453">
        <v>100</v>
      </c>
    </row>
    <row r="437" spans="2:26" ht="75" x14ac:dyDescent="0.25">
      <c r="B437" s="450">
        <v>45</v>
      </c>
      <c r="C437" s="451" t="s">
        <v>191</v>
      </c>
      <c r="D437" s="451" t="s">
        <v>235</v>
      </c>
      <c r="E437" s="451" t="s">
        <v>1284</v>
      </c>
      <c r="F437" s="451" t="s">
        <v>1285</v>
      </c>
      <c r="G437" s="451" t="s">
        <v>399</v>
      </c>
      <c r="H437" s="451" t="s">
        <v>363</v>
      </c>
      <c r="I437" s="450">
        <v>1</v>
      </c>
      <c r="J437" s="450">
        <v>0</v>
      </c>
      <c r="K437" s="451" t="s">
        <v>140</v>
      </c>
      <c r="L437" s="451" t="s">
        <v>1066</v>
      </c>
      <c r="M437" s="451" t="s">
        <v>935</v>
      </c>
      <c r="N437" s="451" t="s">
        <v>364</v>
      </c>
      <c r="O437" s="451" t="s">
        <v>364</v>
      </c>
      <c r="P437" s="451" t="s">
        <v>1062</v>
      </c>
      <c r="Q437" s="451" t="s">
        <v>940</v>
      </c>
      <c r="R437" s="451" t="s">
        <v>937</v>
      </c>
      <c r="S437" s="468">
        <v>0</v>
      </c>
      <c r="T437" s="468">
        <v>3156835.5200000009</v>
      </c>
      <c r="U437" s="468">
        <v>0</v>
      </c>
      <c r="V437" s="468">
        <v>0</v>
      </c>
      <c r="W437" s="468">
        <v>0</v>
      </c>
      <c r="X437" s="468">
        <v>0</v>
      </c>
      <c r="Y437" s="452">
        <v>0</v>
      </c>
      <c r="Z437" s="452">
        <v>0</v>
      </c>
    </row>
    <row r="438" spans="2:26" ht="120" x14ac:dyDescent="0.25">
      <c r="B438" s="450">
        <v>46</v>
      </c>
      <c r="C438" s="451" t="s">
        <v>191</v>
      </c>
      <c r="D438" s="451" t="s">
        <v>235</v>
      </c>
      <c r="E438" s="451" t="s">
        <v>1286</v>
      </c>
      <c r="F438" s="451" t="s">
        <v>1287</v>
      </c>
      <c r="G438" s="451" t="s">
        <v>399</v>
      </c>
      <c r="H438" s="451" t="s">
        <v>363</v>
      </c>
      <c r="I438" s="450">
        <v>1</v>
      </c>
      <c r="J438" s="450">
        <v>0</v>
      </c>
      <c r="K438" s="451" t="s">
        <v>140</v>
      </c>
      <c r="L438" s="451" t="s">
        <v>990</v>
      </c>
      <c r="M438" s="451" t="s">
        <v>935</v>
      </c>
      <c r="N438" s="451" t="s">
        <v>364</v>
      </c>
      <c r="O438" s="451" t="s">
        <v>364</v>
      </c>
      <c r="P438" s="451" t="s">
        <v>277</v>
      </c>
      <c r="Q438" s="451" t="s">
        <v>940</v>
      </c>
      <c r="R438" s="451" t="s">
        <v>937</v>
      </c>
      <c r="S438" s="468">
        <v>0</v>
      </c>
      <c r="T438" s="468">
        <v>179.97</v>
      </c>
      <c r="U438" s="468">
        <v>0</v>
      </c>
      <c r="V438" s="468">
        <v>0</v>
      </c>
      <c r="W438" s="468">
        <v>0</v>
      </c>
      <c r="X438" s="468">
        <v>0</v>
      </c>
      <c r="Y438" s="452">
        <v>0</v>
      </c>
      <c r="Z438" s="452">
        <v>0</v>
      </c>
    </row>
    <row r="439" spans="2:26" ht="60" x14ac:dyDescent="0.25">
      <c r="B439" s="450">
        <v>47</v>
      </c>
      <c r="C439" s="451" t="s">
        <v>191</v>
      </c>
      <c r="D439" s="451" t="s">
        <v>235</v>
      </c>
      <c r="E439" s="451" t="s">
        <v>1288</v>
      </c>
      <c r="F439" s="451" t="s">
        <v>1289</v>
      </c>
      <c r="G439" s="451" t="s">
        <v>399</v>
      </c>
      <c r="H439" s="451" t="s">
        <v>363</v>
      </c>
      <c r="I439" s="450">
        <v>1</v>
      </c>
      <c r="J439" s="450">
        <v>0</v>
      </c>
      <c r="K439" s="451" t="s">
        <v>140</v>
      </c>
      <c r="L439" s="451" t="s">
        <v>990</v>
      </c>
      <c r="M439" s="451" t="s">
        <v>935</v>
      </c>
      <c r="N439" s="451" t="s">
        <v>364</v>
      </c>
      <c r="O439" s="451" t="s">
        <v>364</v>
      </c>
      <c r="P439" s="451" t="s">
        <v>246</v>
      </c>
      <c r="Q439" s="451" t="s">
        <v>940</v>
      </c>
      <c r="R439" s="451" t="s">
        <v>937</v>
      </c>
      <c r="S439" s="468">
        <v>0</v>
      </c>
      <c r="T439" s="468">
        <v>692.24999999999989</v>
      </c>
      <c r="U439" s="468">
        <v>0</v>
      </c>
      <c r="V439" s="468">
        <v>0</v>
      </c>
      <c r="W439" s="468">
        <v>0</v>
      </c>
      <c r="X439" s="468">
        <v>0</v>
      </c>
      <c r="Y439" s="452">
        <v>0</v>
      </c>
      <c r="Z439" s="452">
        <v>0</v>
      </c>
    </row>
    <row r="440" spans="2:26" ht="60" x14ac:dyDescent="0.25">
      <c r="B440" s="450">
        <v>48</v>
      </c>
      <c r="C440" s="451" t="s">
        <v>191</v>
      </c>
      <c r="D440" s="451" t="s">
        <v>235</v>
      </c>
      <c r="E440" s="451" t="s">
        <v>1290</v>
      </c>
      <c r="F440" s="451" t="s">
        <v>1291</v>
      </c>
      <c r="G440" s="451" t="s">
        <v>399</v>
      </c>
      <c r="H440" s="451" t="s">
        <v>363</v>
      </c>
      <c r="I440" s="450">
        <v>1</v>
      </c>
      <c r="J440" s="450">
        <v>0</v>
      </c>
      <c r="K440" s="451" t="s">
        <v>140</v>
      </c>
      <c r="L440" s="451" t="s">
        <v>990</v>
      </c>
      <c r="M440" s="451" t="s">
        <v>935</v>
      </c>
      <c r="N440" s="451" t="s">
        <v>364</v>
      </c>
      <c r="O440" s="451" t="s">
        <v>364</v>
      </c>
      <c r="P440" s="451" t="s">
        <v>246</v>
      </c>
      <c r="Q440" s="451" t="s">
        <v>940</v>
      </c>
      <c r="R440" s="451" t="s">
        <v>937</v>
      </c>
      <c r="S440" s="468">
        <v>0</v>
      </c>
      <c r="T440" s="468">
        <v>0</v>
      </c>
      <c r="U440" s="468">
        <v>0</v>
      </c>
      <c r="V440" s="468">
        <v>0</v>
      </c>
      <c r="W440" s="468">
        <v>0</v>
      </c>
      <c r="X440" s="468">
        <v>0</v>
      </c>
      <c r="Y440" s="452">
        <v>0</v>
      </c>
      <c r="Z440" s="452">
        <v>0</v>
      </c>
    </row>
    <row r="441" spans="2:26" ht="75" x14ac:dyDescent="0.25">
      <c r="B441" s="450">
        <v>49</v>
      </c>
      <c r="C441" s="451" t="s">
        <v>191</v>
      </c>
      <c r="D441" s="451" t="s">
        <v>235</v>
      </c>
      <c r="E441" s="451" t="s">
        <v>1292</v>
      </c>
      <c r="F441" s="451" t="s">
        <v>1293</v>
      </c>
      <c r="G441" s="451" t="s">
        <v>399</v>
      </c>
      <c r="H441" s="451" t="s">
        <v>363</v>
      </c>
      <c r="I441" s="450">
        <v>1</v>
      </c>
      <c r="J441" s="450">
        <v>0</v>
      </c>
      <c r="K441" s="451" t="s">
        <v>140</v>
      </c>
      <c r="L441" s="451" t="s">
        <v>990</v>
      </c>
      <c r="M441" s="451" t="s">
        <v>935</v>
      </c>
      <c r="N441" s="451" t="s">
        <v>364</v>
      </c>
      <c r="O441" s="451" t="s">
        <v>364</v>
      </c>
      <c r="P441" s="451" t="s">
        <v>246</v>
      </c>
      <c r="Q441" s="451" t="s">
        <v>940</v>
      </c>
      <c r="R441" s="451" t="s">
        <v>937</v>
      </c>
      <c r="S441" s="468">
        <v>0</v>
      </c>
      <c r="T441" s="468">
        <v>45.269999999999996</v>
      </c>
      <c r="U441" s="468">
        <v>0</v>
      </c>
      <c r="V441" s="468">
        <v>0</v>
      </c>
      <c r="W441" s="468">
        <v>0</v>
      </c>
      <c r="X441" s="468">
        <v>0</v>
      </c>
      <c r="Y441" s="452">
        <v>0</v>
      </c>
      <c r="Z441" s="452">
        <v>0</v>
      </c>
    </row>
    <row r="442" spans="2:26" ht="60" x14ac:dyDescent="0.25">
      <c r="B442" s="450">
        <v>50</v>
      </c>
      <c r="C442" s="451" t="s">
        <v>191</v>
      </c>
      <c r="D442" s="451" t="s">
        <v>235</v>
      </c>
      <c r="E442" s="451" t="s">
        <v>1294</v>
      </c>
      <c r="F442" s="451" t="s">
        <v>1295</v>
      </c>
      <c r="G442" s="451" t="s">
        <v>399</v>
      </c>
      <c r="H442" s="451" t="s">
        <v>363</v>
      </c>
      <c r="I442" s="450">
        <v>1</v>
      </c>
      <c r="J442" s="450">
        <v>0</v>
      </c>
      <c r="K442" s="451" t="s">
        <v>140</v>
      </c>
      <c r="L442" s="451" t="s">
        <v>990</v>
      </c>
      <c r="M442" s="451" t="s">
        <v>935</v>
      </c>
      <c r="N442" s="451" t="s">
        <v>364</v>
      </c>
      <c r="O442" s="451" t="s">
        <v>364</v>
      </c>
      <c r="P442" s="451" t="s">
        <v>246</v>
      </c>
      <c r="Q442" s="451" t="s">
        <v>936</v>
      </c>
      <c r="R442" s="451" t="s">
        <v>937</v>
      </c>
      <c r="S442" s="468">
        <v>0</v>
      </c>
      <c r="T442" s="468">
        <v>1.0299999999999998</v>
      </c>
      <c r="U442" s="468">
        <v>0</v>
      </c>
      <c r="V442" s="468">
        <v>0</v>
      </c>
      <c r="W442" s="468">
        <v>0</v>
      </c>
      <c r="X442" s="468">
        <v>0</v>
      </c>
      <c r="Y442" s="452">
        <v>0</v>
      </c>
      <c r="Z442" s="452">
        <v>0</v>
      </c>
    </row>
    <row r="443" spans="2:26" ht="60" x14ac:dyDescent="0.25">
      <c r="B443" s="450">
        <v>51</v>
      </c>
      <c r="C443" s="451" t="s">
        <v>191</v>
      </c>
      <c r="D443" s="451" t="s">
        <v>235</v>
      </c>
      <c r="E443" s="451" t="s">
        <v>1698</v>
      </c>
      <c r="F443" s="451" t="s">
        <v>1699</v>
      </c>
      <c r="G443" s="451" t="s">
        <v>399</v>
      </c>
      <c r="H443" s="451" t="s">
        <v>363</v>
      </c>
      <c r="I443" s="450">
        <v>1</v>
      </c>
      <c r="J443" s="450">
        <v>0</v>
      </c>
      <c r="K443" s="451" t="s">
        <v>140</v>
      </c>
      <c r="L443" s="451" t="s">
        <v>985</v>
      </c>
      <c r="M443" s="451" t="s">
        <v>935</v>
      </c>
      <c r="N443" s="451" t="s">
        <v>364</v>
      </c>
      <c r="O443" s="451" t="s">
        <v>364</v>
      </c>
      <c r="P443" s="451" t="s">
        <v>1449</v>
      </c>
      <c r="Q443" s="451" t="s">
        <v>940</v>
      </c>
      <c r="R443" s="451" t="s">
        <v>937</v>
      </c>
      <c r="S443" s="468">
        <v>0</v>
      </c>
      <c r="T443" s="468">
        <v>10.909999999999998</v>
      </c>
      <c r="U443" s="468">
        <v>0</v>
      </c>
      <c r="V443" s="468">
        <v>0</v>
      </c>
      <c r="W443" s="468">
        <v>0</v>
      </c>
      <c r="X443" s="468">
        <v>0</v>
      </c>
      <c r="Y443" s="452">
        <v>0</v>
      </c>
      <c r="Z443" s="452">
        <v>0</v>
      </c>
    </row>
    <row r="444" spans="2:26" ht="75" x14ac:dyDescent="0.25">
      <c r="B444" s="450">
        <v>52</v>
      </c>
      <c r="C444" s="451" t="s">
        <v>191</v>
      </c>
      <c r="D444" s="451" t="s">
        <v>235</v>
      </c>
      <c r="E444" s="451" t="s">
        <v>1700</v>
      </c>
      <c r="F444" s="451" t="s">
        <v>1701</v>
      </c>
      <c r="G444" s="451" t="s">
        <v>399</v>
      </c>
      <c r="H444" s="451" t="s">
        <v>363</v>
      </c>
      <c r="I444" s="450">
        <v>1</v>
      </c>
      <c r="J444" s="450">
        <v>0</v>
      </c>
      <c r="K444" s="451" t="s">
        <v>140</v>
      </c>
      <c r="L444" s="451" t="s">
        <v>985</v>
      </c>
      <c r="M444" s="451" t="s">
        <v>935</v>
      </c>
      <c r="N444" s="451" t="s">
        <v>364</v>
      </c>
      <c r="O444" s="451" t="s">
        <v>364</v>
      </c>
      <c r="P444" s="451" t="s">
        <v>361</v>
      </c>
      <c r="Q444" s="451" t="s">
        <v>940</v>
      </c>
      <c r="R444" s="451" t="s">
        <v>937</v>
      </c>
      <c r="S444" s="468">
        <v>0</v>
      </c>
      <c r="T444" s="468">
        <v>1024345.2999999999</v>
      </c>
      <c r="U444" s="468">
        <v>0</v>
      </c>
      <c r="V444" s="468">
        <v>0</v>
      </c>
      <c r="W444" s="468">
        <v>0</v>
      </c>
      <c r="X444" s="468">
        <v>0</v>
      </c>
      <c r="Y444" s="452">
        <v>0</v>
      </c>
      <c r="Z444" s="452">
        <v>0</v>
      </c>
    </row>
    <row r="445" spans="2:26" ht="105" x14ac:dyDescent="0.25">
      <c r="B445" s="450">
        <v>53</v>
      </c>
      <c r="C445" s="451" t="s">
        <v>191</v>
      </c>
      <c r="D445" s="451" t="s">
        <v>235</v>
      </c>
      <c r="E445" s="451" t="s">
        <v>1702</v>
      </c>
      <c r="F445" s="451" t="s">
        <v>1703</v>
      </c>
      <c r="G445" s="451" t="s">
        <v>399</v>
      </c>
      <c r="H445" s="451" t="s">
        <v>363</v>
      </c>
      <c r="I445" s="450">
        <v>1</v>
      </c>
      <c r="J445" s="450">
        <v>0</v>
      </c>
      <c r="K445" s="451" t="s">
        <v>140</v>
      </c>
      <c r="L445" s="451" t="s">
        <v>982</v>
      </c>
      <c r="M445" s="451" t="s">
        <v>986</v>
      </c>
      <c r="N445" s="451" t="s">
        <v>364</v>
      </c>
      <c r="O445" s="451" t="s">
        <v>364</v>
      </c>
      <c r="P445" s="451" t="s">
        <v>1392</v>
      </c>
      <c r="Q445" s="451" t="s">
        <v>940</v>
      </c>
      <c r="R445" s="451" t="s">
        <v>937</v>
      </c>
      <c r="S445" s="468">
        <v>0</v>
      </c>
      <c r="T445" s="468">
        <v>0</v>
      </c>
      <c r="U445" s="468">
        <v>0</v>
      </c>
      <c r="V445" s="468">
        <v>0</v>
      </c>
      <c r="W445" s="468">
        <v>0</v>
      </c>
      <c r="X445" s="468">
        <v>0</v>
      </c>
      <c r="Y445" s="452">
        <v>0</v>
      </c>
      <c r="Z445" s="452">
        <v>0</v>
      </c>
    </row>
    <row r="446" spans="2:26" ht="60" x14ac:dyDescent="0.25">
      <c r="B446" s="450">
        <v>54</v>
      </c>
      <c r="C446" s="451" t="s">
        <v>191</v>
      </c>
      <c r="D446" s="451" t="s">
        <v>235</v>
      </c>
      <c r="E446" s="451" t="s">
        <v>1704</v>
      </c>
      <c r="F446" s="451" t="s">
        <v>1705</v>
      </c>
      <c r="G446" s="451" t="s">
        <v>399</v>
      </c>
      <c r="H446" s="451" t="s">
        <v>363</v>
      </c>
      <c r="I446" s="450">
        <v>1</v>
      </c>
      <c r="J446" s="450">
        <v>0</v>
      </c>
      <c r="K446" s="451" t="s">
        <v>140</v>
      </c>
      <c r="L446" s="451" t="s">
        <v>1428</v>
      </c>
      <c r="M446" s="451" t="s">
        <v>935</v>
      </c>
      <c r="N446" s="451" t="s">
        <v>364</v>
      </c>
      <c r="O446" s="451" t="s">
        <v>364</v>
      </c>
      <c r="P446" s="451" t="s">
        <v>365</v>
      </c>
      <c r="Q446" s="451" t="s">
        <v>940</v>
      </c>
      <c r="R446" s="451" t="s">
        <v>937</v>
      </c>
      <c r="S446" s="468">
        <v>0</v>
      </c>
      <c r="T446" s="468">
        <v>7160435.040000001</v>
      </c>
      <c r="U446" s="468">
        <v>0</v>
      </c>
      <c r="V446" s="468">
        <v>0</v>
      </c>
      <c r="W446" s="468">
        <v>0</v>
      </c>
      <c r="X446" s="468">
        <v>0</v>
      </c>
      <c r="Y446" s="452">
        <v>0</v>
      </c>
      <c r="Z446" s="452">
        <v>0</v>
      </c>
    </row>
    <row r="447" spans="2:26" ht="60" x14ac:dyDescent="0.25">
      <c r="B447" s="450">
        <v>55</v>
      </c>
      <c r="C447" s="451" t="s">
        <v>191</v>
      </c>
      <c r="D447" s="451" t="s">
        <v>235</v>
      </c>
      <c r="E447" s="451" t="s">
        <v>1706</v>
      </c>
      <c r="F447" s="451" t="s">
        <v>1707</v>
      </c>
      <c r="G447" s="451" t="s">
        <v>399</v>
      </c>
      <c r="H447" s="451" t="s">
        <v>363</v>
      </c>
      <c r="I447" s="450">
        <v>1</v>
      </c>
      <c r="J447" s="450">
        <v>0</v>
      </c>
      <c r="K447" s="451" t="s">
        <v>140</v>
      </c>
      <c r="L447" s="451" t="s">
        <v>1428</v>
      </c>
      <c r="M447" s="451" t="s">
        <v>935</v>
      </c>
      <c r="N447" s="451" t="s">
        <v>364</v>
      </c>
      <c r="O447" s="451" t="s">
        <v>364</v>
      </c>
      <c r="P447" s="451" t="s">
        <v>220</v>
      </c>
      <c r="Q447" s="451" t="s">
        <v>940</v>
      </c>
      <c r="R447" s="451" t="s">
        <v>937</v>
      </c>
      <c r="S447" s="468">
        <v>0</v>
      </c>
      <c r="T447" s="468">
        <v>4536</v>
      </c>
      <c r="U447" s="468">
        <v>0</v>
      </c>
      <c r="V447" s="468">
        <v>0</v>
      </c>
      <c r="W447" s="468">
        <v>0</v>
      </c>
      <c r="X447" s="468">
        <v>0</v>
      </c>
      <c r="Y447" s="452">
        <v>0</v>
      </c>
      <c r="Z447" s="452">
        <v>0</v>
      </c>
    </row>
    <row r="448" spans="2:26" ht="15.75" customHeight="1" x14ac:dyDescent="0.25">
      <c r="B448" s="416" t="s">
        <v>400</v>
      </c>
      <c r="C448" s="417"/>
      <c r="D448" s="417"/>
      <c r="E448" s="417"/>
      <c r="F448" s="417"/>
      <c r="G448" s="307">
        <v>55</v>
      </c>
      <c r="H448" s="416"/>
      <c r="I448" s="417"/>
      <c r="J448" s="417"/>
      <c r="K448" s="418"/>
      <c r="L448" s="417"/>
      <c r="M448" s="417"/>
      <c r="N448" s="417"/>
      <c r="O448" s="417"/>
      <c r="P448" s="417"/>
      <c r="Q448" s="417"/>
      <c r="R448" s="417"/>
      <c r="S448" s="311"/>
      <c r="T448" s="311"/>
      <c r="U448" s="311"/>
      <c r="V448" s="311"/>
      <c r="W448" s="311"/>
      <c r="X448" s="311"/>
      <c r="Y448" s="321"/>
      <c r="Z448" s="321"/>
    </row>
    <row r="449" spans="2:26" ht="15.75" customHeight="1" x14ac:dyDescent="0.25">
      <c r="B449" s="464" t="s">
        <v>933</v>
      </c>
      <c r="C449" s="465"/>
      <c r="D449" s="465"/>
      <c r="E449" s="465"/>
      <c r="F449" s="465"/>
      <c r="G449" s="465"/>
      <c r="H449" s="465"/>
      <c r="I449" s="465"/>
      <c r="J449" s="465"/>
      <c r="K449" s="465"/>
      <c r="L449" s="465"/>
      <c r="M449" s="465"/>
      <c r="N449" s="465"/>
      <c r="O449" s="465"/>
      <c r="P449" s="465"/>
      <c r="Q449" s="465"/>
      <c r="R449" s="465"/>
      <c r="S449" s="465"/>
      <c r="T449" s="465"/>
      <c r="U449" s="465"/>
      <c r="V449" s="465"/>
      <c r="W449" s="465"/>
      <c r="X449" s="465"/>
      <c r="Y449" s="465"/>
      <c r="Z449" s="466"/>
    </row>
    <row r="450" spans="2:26" ht="90" x14ac:dyDescent="0.25">
      <c r="B450" s="450">
        <v>1</v>
      </c>
      <c r="C450" s="451" t="s">
        <v>144</v>
      </c>
      <c r="D450" s="451" t="s">
        <v>237</v>
      </c>
      <c r="E450" s="451" t="s">
        <v>846</v>
      </c>
      <c r="F450" s="451" t="s">
        <v>847</v>
      </c>
      <c r="G450" s="451" t="s">
        <v>399</v>
      </c>
      <c r="H450" s="451" t="s">
        <v>363</v>
      </c>
      <c r="I450" s="450">
        <v>1</v>
      </c>
      <c r="J450" s="450">
        <v>0</v>
      </c>
      <c r="K450" s="451" t="s">
        <v>186</v>
      </c>
      <c r="L450" s="451" t="s">
        <v>934</v>
      </c>
      <c r="M450" s="451" t="s">
        <v>935</v>
      </c>
      <c r="N450" s="451" t="s">
        <v>934</v>
      </c>
      <c r="O450" s="451" t="s">
        <v>944</v>
      </c>
      <c r="P450" s="451" t="s">
        <v>246</v>
      </c>
      <c r="Q450" s="451" t="s">
        <v>936</v>
      </c>
      <c r="R450" s="451" t="s">
        <v>937</v>
      </c>
      <c r="S450" s="468">
        <v>0</v>
      </c>
      <c r="T450" s="468">
        <v>1158044.97</v>
      </c>
      <c r="U450" s="468">
        <v>1158044.97</v>
      </c>
      <c r="V450" s="468">
        <v>1158044.97</v>
      </c>
      <c r="W450" s="468">
        <v>1158044.97</v>
      </c>
      <c r="X450" s="468">
        <v>1158044.97</v>
      </c>
      <c r="Y450" s="452">
        <v>100</v>
      </c>
      <c r="Z450" s="452">
        <v>0</v>
      </c>
    </row>
    <row r="451" spans="2:26" ht="30" x14ac:dyDescent="0.25">
      <c r="B451" s="450">
        <v>2</v>
      </c>
      <c r="C451" s="451" t="s">
        <v>144</v>
      </c>
      <c r="D451" s="451" t="s">
        <v>237</v>
      </c>
      <c r="E451" s="451" t="s">
        <v>1063</v>
      </c>
      <c r="F451" s="451" t="s">
        <v>1064</v>
      </c>
      <c r="G451" s="451" t="s">
        <v>399</v>
      </c>
      <c r="H451" s="451" t="s">
        <v>363</v>
      </c>
      <c r="I451" s="450">
        <v>3</v>
      </c>
      <c r="J451" s="450">
        <v>3</v>
      </c>
      <c r="K451" s="451" t="s">
        <v>1065</v>
      </c>
      <c r="L451" s="451" t="s">
        <v>1066</v>
      </c>
      <c r="M451" s="451" t="s">
        <v>983</v>
      </c>
      <c r="N451" s="451" t="s">
        <v>990</v>
      </c>
      <c r="O451" s="451" t="s">
        <v>1708</v>
      </c>
      <c r="P451" s="451" t="s">
        <v>246</v>
      </c>
      <c r="Q451" s="451" t="s">
        <v>940</v>
      </c>
      <c r="R451" s="451" t="s">
        <v>1067</v>
      </c>
      <c r="S451" s="468">
        <v>0</v>
      </c>
      <c r="T451" s="468">
        <v>224383.44000000009</v>
      </c>
      <c r="U451" s="468">
        <v>224383.44000000009</v>
      </c>
      <c r="V451" s="468">
        <v>224383.44000000009</v>
      </c>
      <c r="W451" s="468">
        <v>224383.44000000009</v>
      </c>
      <c r="X451" s="468">
        <v>224383.44000000009</v>
      </c>
      <c r="Y451" s="452">
        <v>100</v>
      </c>
      <c r="Z451" s="453">
        <v>100</v>
      </c>
    </row>
    <row r="452" spans="2:26" ht="90" x14ac:dyDescent="0.25">
      <c r="B452" s="450">
        <v>3</v>
      </c>
      <c r="C452" s="451" t="s">
        <v>144</v>
      </c>
      <c r="D452" s="451" t="s">
        <v>237</v>
      </c>
      <c r="E452" s="451" t="s">
        <v>1068</v>
      </c>
      <c r="F452" s="451" t="s">
        <v>1069</v>
      </c>
      <c r="G452" s="451" t="s">
        <v>399</v>
      </c>
      <c r="H452" s="451" t="s">
        <v>363</v>
      </c>
      <c r="I452" s="450">
        <v>1</v>
      </c>
      <c r="J452" s="450">
        <v>1</v>
      </c>
      <c r="K452" s="451" t="s">
        <v>1070</v>
      </c>
      <c r="L452" s="451" t="s">
        <v>985</v>
      </c>
      <c r="M452" s="451" t="s">
        <v>959</v>
      </c>
      <c r="N452" s="451" t="s">
        <v>982</v>
      </c>
      <c r="O452" s="451" t="s">
        <v>1409</v>
      </c>
      <c r="P452" s="451" t="s">
        <v>246</v>
      </c>
      <c r="Q452" s="451" t="s">
        <v>940</v>
      </c>
      <c r="R452" s="451" t="s">
        <v>409</v>
      </c>
      <c r="S452" s="468">
        <v>0</v>
      </c>
      <c r="T452" s="468">
        <v>798892.00000000023</v>
      </c>
      <c r="U452" s="468">
        <v>798892.00000000023</v>
      </c>
      <c r="V452" s="468">
        <v>798892.00000000023</v>
      </c>
      <c r="W452" s="468">
        <v>798892.00000000023</v>
      </c>
      <c r="X452" s="468">
        <v>798892.00000000023</v>
      </c>
      <c r="Y452" s="452">
        <v>100</v>
      </c>
      <c r="Z452" s="453">
        <v>100</v>
      </c>
    </row>
    <row r="453" spans="2:26" ht="90" x14ac:dyDescent="0.25">
      <c r="B453" s="450">
        <v>4</v>
      </c>
      <c r="C453" s="451" t="s">
        <v>144</v>
      </c>
      <c r="D453" s="451" t="s">
        <v>237</v>
      </c>
      <c r="E453" s="451" t="s">
        <v>1071</v>
      </c>
      <c r="F453" s="451" t="s">
        <v>1072</v>
      </c>
      <c r="G453" s="451" t="s">
        <v>399</v>
      </c>
      <c r="H453" s="451" t="s">
        <v>363</v>
      </c>
      <c r="I453" s="450">
        <v>2</v>
      </c>
      <c r="J453" s="450">
        <v>2</v>
      </c>
      <c r="K453" s="451" t="s">
        <v>1070</v>
      </c>
      <c r="L453" s="451" t="s">
        <v>985</v>
      </c>
      <c r="M453" s="451" t="s">
        <v>935</v>
      </c>
      <c r="N453" s="451" t="s">
        <v>982</v>
      </c>
      <c r="O453" s="451" t="s">
        <v>1409</v>
      </c>
      <c r="P453" s="451" t="s">
        <v>246</v>
      </c>
      <c r="Q453" s="451" t="s">
        <v>940</v>
      </c>
      <c r="R453" s="451" t="s">
        <v>409</v>
      </c>
      <c r="S453" s="468">
        <v>0</v>
      </c>
      <c r="T453" s="468">
        <v>783000.00000000023</v>
      </c>
      <c r="U453" s="468">
        <v>783000.00000000023</v>
      </c>
      <c r="V453" s="468">
        <v>783000.00000000023</v>
      </c>
      <c r="W453" s="468">
        <v>783000.00000000023</v>
      </c>
      <c r="X453" s="468">
        <v>783000.00000000023</v>
      </c>
      <c r="Y453" s="452">
        <v>100</v>
      </c>
      <c r="Z453" s="453">
        <v>100</v>
      </c>
    </row>
    <row r="454" spans="2:26" ht="90" x14ac:dyDescent="0.25">
      <c r="B454" s="450">
        <v>5</v>
      </c>
      <c r="C454" s="451" t="s">
        <v>144</v>
      </c>
      <c r="D454" s="451" t="s">
        <v>237</v>
      </c>
      <c r="E454" s="451" t="s">
        <v>1073</v>
      </c>
      <c r="F454" s="451" t="s">
        <v>1074</v>
      </c>
      <c r="G454" s="451" t="s">
        <v>399</v>
      </c>
      <c r="H454" s="451" t="s">
        <v>363</v>
      </c>
      <c r="I454" s="450">
        <v>4</v>
      </c>
      <c r="J454" s="450">
        <v>4</v>
      </c>
      <c r="K454" s="451" t="s">
        <v>1070</v>
      </c>
      <c r="L454" s="451" t="s">
        <v>985</v>
      </c>
      <c r="M454" s="451" t="s">
        <v>935</v>
      </c>
      <c r="N454" s="451" t="s">
        <v>1497</v>
      </c>
      <c r="O454" s="451" t="s">
        <v>1409</v>
      </c>
      <c r="P454" s="451" t="s">
        <v>246</v>
      </c>
      <c r="Q454" s="451" t="s">
        <v>940</v>
      </c>
      <c r="R454" s="451" t="s">
        <v>409</v>
      </c>
      <c r="S454" s="468">
        <v>0</v>
      </c>
      <c r="T454" s="468">
        <v>718272.00000000023</v>
      </c>
      <c r="U454" s="468">
        <v>718272.00000000023</v>
      </c>
      <c r="V454" s="468">
        <v>718272.00000000023</v>
      </c>
      <c r="W454" s="468">
        <v>718272.00000000023</v>
      </c>
      <c r="X454" s="468">
        <v>718272.00000000023</v>
      </c>
      <c r="Y454" s="452">
        <v>100</v>
      </c>
      <c r="Z454" s="453">
        <v>100</v>
      </c>
    </row>
    <row r="455" spans="2:26" ht="30" x14ac:dyDescent="0.25">
      <c r="B455" s="450">
        <v>6</v>
      </c>
      <c r="C455" s="451" t="s">
        <v>144</v>
      </c>
      <c r="D455" s="451" t="s">
        <v>237</v>
      </c>
      <c r="E455" s="451" t="s">
        <v>1075</v>
      </c>
      <c r="F455" s="451" t="s">
        <v>1076</v>
      </c>
      <c r="G455" s="451" t="s">
        <v>399</v>
      </c>
      <c r="H455" s="451" t="s">
        <v>363</v>
      </c>
      <c r="I455" s="450">
        <v>2</v>
      </c>
      <c r="J455" s="450">
        <v>0</v>
      </c>
      <c r="K455" s="451" t="s">
        <v>1065</v>
      </c>
      <c r="L455" s="451" t="s">
        <v>985</v>
      </c>
      <c r="M455" s="451" t="s">
        <v>935</v>
      </c>
      <c r="N455" s="451" t="s">
        <v>364</v>
      </c>
      <c r="O455" s="451" t="s">
        <v>364</v>
      </c>
      <c r="P455" s="451" t="s">
        <v>246</v>
      </c>
      <c r="Q455" s="451" t="s">
        <v>940</v>
      </c>
      <c r="R455" s="451" t="s">
        <v>409</v>
      </c>
      <c r="S455" s="468">
        <v>0</v>
      </c>
      <c r="T455" s="468">
        <v>20000</v>
      </c>
      <c r="U455" s="468">
        <v>0</v>
      </c>
      <c r="V455" s="468">
        <v>0</v>
      </c>
      <c r="W455" s="468">
        <v>0</v>
      </c>
      <c r="X455" s="468">
        <v>0</v>
      </c>
      <c r="Y455" s="452">
        <v>0</v>
      </c>
      <c r="Z455" s="452">
        <v>0</v>
      </c>
    </row>
    <row r="456" spans="2:26" ht="45" x14ac:dyDescent="0.25">
      <c r="B456" s="450">
        <v>7</v>
      </c>
      <c r="C456" s="451" t="s">
        <v>144</v>
      </c>
      <c r="D456" s="451" t="s">
        <v>237</v>
      </c>
      <c r="E456" s="451" t="s">
        <v>1077</v>
      </c>
      <c r="F456" s="451" t="s">
        <v>1078</v>
      </c>
      <c r="G456" s="451" t="s">
        <v>399</v>
      </c>
      <c r="H456" s="451" t="s">
        <v>363</v>
      </c>
      <c r="I456" s="450">
        <v>5</v>
      </c>
      <c r="J456" s="450">
        <v>0</v>
      </c>
      <c r="K456" s="451" t="s">
        <v>1065</v>
      </c>
      <c r="L456" s="451" t="s">
        <v>985</v>
      </c>
      <c r="M456" s="451" t="s">
        <v>935</v>
      </c>
      <c r="N456" s="451" t="s">
        <v>364</v>
      </c>
      <c r="O456" s="451" t="s">
        <v>364</v>
      </c>
      <c r="P456" s="451" t="s">
        <v>246</v>
      </c>
      <c r="Q456" s="451" t="s">
        <v>940</v>
      </c>
      <c r="R456" s="451" t="s">
        <v>409</v>
      </c>
      <c r="S456" s="468">
        <v>0</v>
      </c>
      <c r="T456" s="468">
        <v>75000.000000000029</v>
      </c>
      <c r="U456" s="468">
        <v>0</v>
      </c>
      <c r="V456" s="468">
        <v>0</v>
      </c>
      <c r="W456" s="468">
        <v>0</v>
      </c>
      <c r="X456" s="468">
        <v>0</v>
      </c>
      <c r="Y456" s="452">
        <v>0</v>
      </c>
      <c r="Z456" s="452">
        <v>0</v>
      </c>
    </row>
    <row r="457" spans="2:26" ht="60" x14ac:dyDescent="0.25">
      <c r="B457" s="450">
        <v>8</v>
      </c>
      <c r="C457" s="451" t="s">
        <v>144</v>
      </c>
      <c r="D457" s="451" t="s">
        <v>237</v>
      </c>
      <c r="E457" s="451" t="s">
        <v>1079</v>
      </c>
      <c r="F457" s="451" t="s">
        <v>1080</v>
      </c>
      <c r="G457" s="451" t="s">
        <v>399</v>
      </c>
      <c r="H457" s="451" t="s">
        <v>363</v>
      </c>
      <c r="I457" s="450">
        <v>5</v>
      </c>
      <c r="J457" s="450">
        <v>0</v>
      </c>
      <c r="K457" s="451" t="s">
        <v>1065</v>
      </c>
      <c r="L457" s="451" t="s">
        <v>985</v>
      </c>
      <c r="M457" s="451" t="s">
        <v>935</v>
      </c>
      <c r="N457" s="451" t="s">
        <v>364</v>
      </c>
      <c r="O457" s="451" t="s">
        <v>364</v>
      </c>
      <c r="P457" s="451" t="s">
        <v>246</v>
      </c>
      <c r="Q457" s="451" t="s">
        <v>940</v>
      </c>
      <c r="R457" s="451" t="s">
        <v>409</v>
      </c>
      <c r="S457" s="468">
        <v>0</v>
      </c>
      <c r="T457" s="468">
        <v>20000</v>
      </c>
      <c r="U457" s="468">
        <v>0</v>
      </c>
      <c r="V457" s="468">
        <v>0</v>
      </c>
      <c r="W457" s="468">
        <v>0</v>
      </c>
      <c r="X457" s="468">
        <v>0</v>
      </c>
      <c r="Y457" s="452">
        <v>0</v>
      </c>
      <c r="Z457" s="452">
        <v>0</v>
      </c>
    </row>
    <row r="458" spans="2:26" ht="30" x14ac:dyDescent="0.25">
      <c r="B458" s="450">
        <v>9</v>
      </c>
      <c r="C458" s="451" t="s">
        <v>144</v>
      </c>
      <c r="D458" s="451" t="s">
        <v>237</v>
      </c>
      <c r="E458" s="451" t="s">
        <v>1081</v>
      </c>
      <c r="F458" s="451" t="s">
        <v>1082</v>
      </c>
      <c r="G458" s="451" t="s">
        <v>399</v>
      </c>
      <c r="H458" s="451" t="s">
        <v>363</v>
      </c>
      <c r="I458" s="450">
        <v>5</v>
      </c>
      <c r="J458" s="450">
        <v>0</v>
      </c>
      <c r="K458" s="451" t="s">
        <v>199</v>
      </c>
      <c r="L458" s="451" t="s">
        <v>985</v>
      </c>
      <c r="M458" s="451" t="s">
        <v>935</v>
      </c>
      <c r="N458" s="451" t="s">
        <v>364</v>
      </c>
      <c r="O458" s="451" t="s">
        <v>364</v>
      </c>
      <c r="P458" s="451" t="s">
        <v>246</v>
      </c>
      <c r="Q458" s="451" t="s">
        <v>940</v>
      </c>
      <c r="R458" s="451" t="s">
        <v>409</v>
      </c>
      <c r="S458" s="468">
        <v>0</v>
      </c>
      <c r="T458" s="468">
        <v>10000</v>
      </c>
      <c r="U458" s="468">
        <v>0</v>
      </c>
      <c r="V458" s="468">
        <v>0</v>
      </c>
      <c r="W458" s="468">
        <v>0</v>
      </c>
      <c r="X458" s="468">
        <v>0</v>
      </c>
      <c r="Y458" s="452">
        <v>0</v>
      </c>
      <c r="Z458" s="452">
        <v>0</v>
      </c>
    </row>
    <row r="459" spans="2:26" ht="75" x14ac:dyDescent="0.25">
      <c r="B459" s="450">
        <v>10</v>
      </c>
      <c r="C459" s="451" t="s">
        <v>144</v>
      </c>
      <c r="D459" s="451" t="s">
        <v>237</v>
      </c>
      <c r="E459" s="451" t="s">
        <v>848</v>
      </c>
      <c r="F459" s="451" t="s">
        <v>292</v>
      </c>
      <c r="G459" s="451" t="s">
        <v>399</v>
      </c>
      <c r="H459" s="451" t="s">
        <v>363</v>
      </c>
      <c r="I459" s="450">
        <v>1</v>
      </c>
      <c r="J459" s="450">
        <v>1</v>
      </c>
      <c r="K459" s="451" t="s">
        <v>186</v>
      </c>
      <c r="L459" s="451" t="s">
        <v>934</v>
      </c>
      <c r="M459" s="451" t="s">
        <v>935</v>
      </c>
      <c r="N459" s="451" t="s">
        <v>934</v>
      </c>
      <c r="O459" s="451" t="s">
        <v>944</v>
      </c>
      <c r="P459" s="451" t="s">
        <v>246</v>
      </c>
      <c r="Q459" s="451" t="s">
        <v>936</v>
      </c>
      <c r="R459" s="451" t="s">
        <v>409</v>
      </c>
      <c r="S459" s="468">
        <v>0</v>
      </c>
      <c r="T459" s="468">
        <v>11954</v>
      </c>
      <c r="U459" s="468">
        <v>11954</v>
      </c>
      <c r="V459" s="468">
        <v>11954</v>
      </c>
      <c r="W459" s="468">
        <v>11954</v>
      </c>
      <c r="X459" s="468">
        <v>11954</v>
      </c>
      <c r="Y459" s="452">
        <v>100</v>
      </c>
      <c r="Z459" s="453">
        <v>100</v>
      </c>
    </row>
    <row r="460" spans="2:26" ht="30" x14ac:dyDescent="0.25">
      <c r="B460" s="450">
        <v>11</v>
      </c>
      <c r="C460" s="451" t="s">
        <v>144</v>
      </c>
      <c r="D460" s="451" t="s">
        <v>237</v>
      </c>
      <c r="E460" s="451" t="s">
        <v>1123</v>
      </c>
      <c r="F460" s="451" t="s">
        <v>1124</v>
      </c>
      <c r="G460" s="451" t="s">
        <v>399</v>
      </c>
      <c r="H460" s="451" t="s">
        <v>363</v>
      </c>
      <c r="I460" s="450">
        <v>2</v>
      </c>
      <c r="J460" s="450">
        <v>2</v>
      </c>
      <c r="K460" s="451" t="s">
        <v>199</v>
      </c>
      <c r="L460" s="451" t="s">
        <v>1100</v>
      </c>
      <c r="M460" s="451" t="s">
        <v>986</v>
      </c>
      <c r="N460" s="451" t="s">
        <v>1100</v>
      </c>
      <c r="O460" s="451" t="s">
        <v>964</v>
      </c>
      <c r="P460" s="451" t="s">
        <v>246</v>
      </c>
      <c r="Q460" s="451" t="s">
        <v>940</v>
      </c>
      <c r="R460" s="451" t="s">
        <v>1125</v>
      </c>
      <c r="S460" s="468">
        <v>0</v>
      </c>
      <c r="T460" s="468">
        <v>1017204</v>
      </c>
      <c r="U460" s="468">
        <v>1017204</v>
      </c>
      <c r="V460" s="468">
        <v>1017204</v>
      </c>
      <c r="W460" s="468">
        <v>1017204</v>
      </c>
      <c r="X460" s="468">
        <v>1017204</v>
      </c>
      <c r="Y460" s="452">
        <v>100</v>
      </c>
      <c r="Z460" s="453">
        <v>100</v>
      </c>
    </row>
    <row r="461" spans="2:26" ht="75" x14ac:dyDescent="0.25">
      <c r="B461" s="450">
        <v>12</v>
      </c>
      <c r="C461" s="451" t="s">
        <v>144</v>
      </c>
      <c r="D461" s="451" t="s">
        <v>237</v>
      </c>
      <c r="E461" s="451" t="s">
        <v>1126</v>
      </c>
      <c r="F461" s="451" t="s">
        <v>1127</v>
      </c>
      <c r="G461" s="451" t="s">
        <v>399</v>
      </c>
      <c r="H461" s="451" t="s">
        <v>363</v>
      </c>
      <c r="I461" s="450">
        <v>69</v>
      </c>
      <c r="J461" s="450">
        <v>69</v>
      </c>
      <c r="K461" s="451" t="s">
        <v>1128</v>
      </c>
      <c r="L461" s="451" t="s">
        <v>1100</v>
      </c>
      <c r="M461" s="451" t="s">
        <v>935</v>
      </c>
      <c r="N461" s="451" t="s">
        <v>1100</v>
      </c>
      <c r="O461" s="451" t="s">
        <v>964</v>
      </c>
      <c r="P461" s="451" t="s">
        <v>246</v>
      </c>
      <c r="Q461" s="451" t="s">
        <v>940</v>
      </c>
      <c r="R461" s="451" t="s">
        <v>1129</v>
      </c>
      <c r="S461" s="468">
        <v>0</v>
      </c>
      <c r="T461" s="468">
        <v>353600.00000000006</v>
      </c>
      <c r="U461" s="468">
        <v>353600.00000000006</v>
      </c>
      <c r="V461" s="468">
        <v>353600.00000000006</v>
      </c>
      <c r="W461" s="468">
        <v>353600.00000000006</v>
      </c>
      <c r="X461" s="468">
        <v>353600.00000000006</v>
      </c>
      <c r="Y461" s="452">
        <v>100</v>
      </c>
      <c r="Z461" s="453">
        <v>100</v>
      </c>
    </row>
    <row r="462" spans="2:26" ht="30" x14ac:dyDescent="0.25">
      <c r="B462" s="450">
        <v>13</v>
      </c>
      <c r="C462" s="451" t="s">
        <v>144</v>
      </c>
      <c r="D462" s="451" t="s">
        <v>237</v>
      </c>
      <c r="E462" s="451" t="s">
        <v>1130</v>
      </c>
      <c r="F462" s="451" t="s">
        <v>1131</v>
      </c>
      <c r="G462" s="451" t="s">
        <v>399</v>
      </c>
      <c r="H462" s="451" t="s">
        <v>363</v>
      </c>
      <c r="I462" s="450">
        <v>1</v>
      </c>
      <c r="J462" s="450">
        <v>1</v>
      </c>
      <c r="K462" s="451" t="s">
        <v>1132</v>
      </c>
      <c r="L462" s="451" t="s">
        <v>1100</v>
      </c>
      <c r="M462" s="451" t="s">
        <v>944</v>
      </c>
      <c r="N462" s="451" t="s">
        <v>1100</v>
      </c>
      <c r="O462" s="451" t="s">
        <v>944</v>
      </c>
      <c r="P462" s="451" t="s">
        <v>246</v>
      </c>
      <c r="Q462" s="451" t="s">
        <v>940</v>
      </c>
      <c r="R462" s="451" t="s">
        <v>408</v>
      </c>
      <c r="S462" s="468">
        <v>0</v>
      </c>
      <c r="T462" s="468">
        <v>5000</v>
      </c>
      <c r="U462" s="468">
        <v>5000</v>
      </c>
      <c r="V462" s="468">
        <v>5000</v>
      </c>
      <c r="W462" s="468">
        <v>5000</v>
      </c>
      <c r="X462" s="468">
        <v>5000</v>
      </c>
      <c r="Y462" s="452">
        <v>100</v>
      </c>
      <c r="Z462" s="453">
        <v>100</v>
      </c>
    </row>
    <row r="463" spans="2:26" ht="30" x14ac:dyDescent="0.25">
      <c r="B463" s="450">
        <v>14</v>
      </c>
      <c r="C463" s="451" t="s">
        <v>144</v>
      </c>
      <c r="D463" s="451" t="s">
        <v>237</v>
      </c>
      <c r="E463" s="451" t="s">
        <v>1133</v>
      </c>
      <c r="F463" s="451" t="s">
        <v>1134</v>
      </c>
      <c r="G463" s="451" t="s">
        <v>399</v>
      </c>
      <c r="H463" s="451" t="s">
        <v>363</v>
      </c>
      <c r="I463" s="450">
        <v>60</v>
      </c>
      <c r="J463" s="450">
        <v>60</v>
      </c>
      <c r="K463" s="451" t="s">
        <v>1128</v>
      </c>
      <c r="L463" s="451" t="s">
        <v>1100</v>
      </c>
      <c r="M463" s="451" t="s">
        <v>944</v>
      </c>
      <c r="N463" s="451" t="s">
        <v>1135</v>
      </c>
      <c r="O463" s="451" t="s">
        <v>1136</v>
      </c>
      <c r="P463" s="451" t="s">
        <v>246</v>
      </c>
      <c r="Q463" s="451" t="s">
        <v>940</v>
      </c>
      <c r="R463" s="451" t="s">
        <v>1137</v>
      </c>
      <c r="S463" s="468">
        <v>0</v>
      </c>
      <c r="T463" s="468">
        <v>270000.00000000006</v>
      </c>
      <c r="U463" s="468">
        <v>270000.00000000006</v>
      </c>
      <c r="V463" s="468">
        <v>270000.00000000006</v>
      </c>
      <c r="W463" s="468">
        <v>270000.00000000006</v>
      </c>
      <c r="X463" s="468">
        <v>270000.00000000006</v>
      </c>
      <c r="Y463" s="452">
        <v>100</v>
      </c>
      <c r="Z463" s="453">
        <v>100</v>
      </c>
    </row>
    <row r="464" spans="2:26" ht="30" x14ac:dyDescent="0.25">
      <c r="B464" s="450">
        <v>15</v>
      </c>
      <c r="C464" s="451" t="s">
        <v>144</v>
      </c>
      <c r="D464" s="451" t="s">
        <v>237</v>
      </c>
      <c r="E464" s="451" t="s">
        <v>1138</v>
      </c>
      <c r="F464" s="451" t="s">
        <v>1139</v>
      </c>
      <c r="G464" s="451" t="s">
        <v>399</v>
      </c>
      <c r="H464" s="451" t="s">
        <v>363</v>
      </c>
      <c r="I464" s="450">
        <v>380</v>
      </c>
      <c r="J464" s="450">
        <v>0</v>
      </c>
      <c r="K464" s="451" t="s">
        <v>1070</v>
      </c>
      <c r="L464" s="451" t="s">
        <v>1100</v>
      </c>
      <c r="M464" s="451" t="s">
        <v>944</v>
      </c>
      <c r="N464" s="451" t="s">
        <v>364</v>
      </c>
      <c r="O464" s="451" t="s">
        <v>364</v>
      </c>
      <c r="P464" s="451" t="s">
        <v>246</v>
      </c>
      <c r="Q464" s="451" t="s">
        <v>940</v>
      </c>
      <c r="R464" s="451" t="s">
        <v>1084</v>
      </c>
      <c r="S464" s="468">
        <v>0</v>
      </c>
      <c r="T464" s="468">
        <v>0</v>
      </c>
      <c r="U464" s="468">
        <v>0</v>
      </c>
      <c r="V464" s="468">
        <v>0</v>
      </c>
      <c r="W464" s="468">
        <v>0</v>
      </c>
      <c r="X464" s="468">
        <v>0</v>
      </c>
      <c r="Y464" s="452">
        <v>0</v>
      </c>
      <c r="Z464" s="452">
        <v>0</v>
      </c>
    </row>
    <row r="465" spans="2:26" ht="30" x14ac:dyDescent="0.25">
      <c r="B465" s="450">
        <v>16</v>
      </c>
      <c r="C465" s="451" t="s">
        <v>144</v>
      </c>
      <c r="D465" s="451" t="s">
        <v>237</v>
      </c>
      <c r="E465" s="451" t="s">
        <v>1140</v>
      </c>
      <c r="F465" s="451" t="s">
        <v>1141</v>
      </c>
      <c r="G465" s="451" t="s">
        <v>399</v>
      </c>
      <c r="H465" s="451" t="s">
        <v>363</v>
      </c>
      <c r="I465" s="450">
        <v>380</v>
      </c>
      <c r="J465" s="450">
        <v>0</v>
      </c>
      <c r="K465" s="451" t="s">
        <v>1070</v>
      </c>
      <c r="L465" s="451" t="s">
        <v>1100</v>
      </c>
      <c r="M465" s="451" t="s">
        <v>944</v>
      </c>
      <c r="N465" s="451" t="s">
        <v>364</v>
      </c>
      <c r="O465" s="451" t="s">
        <v>364</v>
      </c>
      <c r="P465" s="451" t="s">
        <v>246</v>
      </c>
      <c r="Q465" s="451" t="s">
        <v>940</v>
      </c>
      <c r="R465" s="451" t="s">
        <v>1084</v>
      </c>
      <c r="S465" s="468">
        <v>0</v>
      </c>
      <c r="T465" s="468">
        <v>0</v>
      </c>
      <c r="U465" s="468">
        <v>0</v>
      </c>
      <c r="V465" s="468">
        <v>0</v>
      </c>
      <c r="W465" s="468">
        <v>0</v>
      </c>
      <c r="X465" s="468">
        <v>0</v>
      </c>
      <c r="Y465" s="452">
        <v>0</v>
      </c>
      <c r="Z465" s="452">
        <v>0</v>
      </c>
    </row>
    <row r="466" spans="2:26" ht="30" x14ac:dyDescent="0.25">
      <c r="B466" s="450">
        <v>17</v>
      </c>
      <c r="C466" s="451" t="s">
        <v>144</v>
      </c>
      <c r="D466" s="451" t="s">
        <v>237</v>
      </c>
      <c r="E466" s="451" t="s">
        <v>1142</v>
      </c>
      <c r="F466" s="451" t="s">
        <v>1143</v>
      </c>
      <c r="G466" s="451" t="s">
        <v>399</v>
      </c>
      <c r="H466" s="451" t="s">
        <v>363</v>
      </c>
      <c r="I466" s="450">
        <v>570</v>
      </c>
      <c r="J466" s="450">
        <v>0</v>
      </c>
      <c r="K466" s="451" t="s">
        <v>1144</v>
      </c>
      <c r="L466" s="451" t="s">
        <v>1100</v>
      </c>
      <c r="M466" s="451" t="s">
        <v>944</v>
      </c>
      <c r="N466" s="451" t="s">
        <v>364</v>
      </c>
      <c r="O466" s="451" t="s">
        <v>364</v>
      </c>
      <c r="P466" s="451" t="s">
        <v>246</v>
      </c>
      <c r="Q466" s="451" t="s">
        <v>940</v>
      </c>
      <c r="R466" s="451" t="s">
        <v>1084</v>
      </c>
      <c r="S466" s="468">
        <v>0</v>
      </c>
      <c r="T466" s="468">
        <v>0</v>
      </c>
      <c r="U466" s="468">
        <v>0</v>
      </c>
      <c r="V466" s="468">
        <v>0</v>
      </c>
      <c r="W466" s="468">
        <v>0</v>
      </c>
      <c r="X466" s="468">
        <v>0</v>
      </c>
      <c r="Y466" s="452">
        <v>0</v>
      </c>
      <c r="Z466" s="452">
        <v>0</v>
      </c>
    </row>
    <row r="467" spans="2:26" ht="30" x14ac:dyDescent="0.25">
      <c r="B467" s="450">
        <v>18</v>
      </c>
      <c r="C467" s="451" t="s">
        <v>144</v>
      </c>
      <c r="D467" s="451" t="s">
        <v>237</v>
      </c>
      <c r="E467" s="451" t="s">
        <v>1145</v>
      </c>
      <c r="F467" s="451" t="s">
        <v>1146</v>
      </c>
      <c r="G467" s="451" t="s">
        <v>399</v>
      </c>
      <c r="H467" s="451" t="s">
        <v>363</v>
      </c>
      <c r="I467" s="450">
        <v>380</v>
      </c>
      <c r="J467" s="450">
        <v>0</v>
      </c>
      <c r="K467" s="451" t="s">
        <v>1070</v>
      </c>
      <c r="L467" s="451" t="s">
        <v>1100</v>
      </c>
      <c r="M467" s="451" t="s">
        <v>944</v>
      </c>
      <c r="N467" s="451" t="s">
        <v>364</v>
      </c>
      <c r="O467" s="451" t="s">
        <v>364</v>
      </c>
      <c r="P467" s="451" t="s">
        <v>246</v>
      </c>
      <c r="Q467" s="451" t="s">
        <v>940</v>
      </c>
      <c r="R467" s="451" t="s">
        <v>1084</v>
      </c>
      <c r="S467" s="468">
        <v>0</v>
      </c>
      <c r="T467" s="468">
        <v>0</v>
      </c>
      <c r="U467" s="468">
        <v>0</v>
      </c>
      <c r="V467" s="468">
        <v>0</v>
      </c>
      <c r="W467" s="468">
        <v>0</v>
      </c>
      <c r="X467" s="468">
        <v>0</v>
      </c>
      <c r="Y467" s="452">
        <v>0</v>
      </c>
      <c r="Z467" s="452">
        <v>0</v>
      </c>
    </row>
    <row r="468" spans="2:26" ht="30" x14ac:dyDescent="0.25">
      <c r="B468" s="450">
        <v>19</v>
      </c>
      <c r="C468" s="451" t="s">
        <v>144</v>
      </c>
      <c r="D468" s="451" t="s">
        <v>237</v>
      </c>
      <c r="E468" s="451" t="s">
        <v>1147</v>
      </c>
      <c r="F468" s="451" t="s">
        <v>1148</v>
      </c>
      <c r="G468" s="451" t="s">
        <v>399</v>
      </c>
      <c r="H468" s="451" t="s">
        <v>363</v>
      </c>
      <c r="I468" s="450">
        <v>190</v>
      </c>
      <c r="J468" s="450">
        <v>0</v>
      </c>
      <c r="K468" s="451" t="s">
        <v>1070</v>
      </c>
      <c r="L468" s="451" t="s">
        <v>1100</v>
      </c>
      <c r="M468" s="451" t="s">
        <v>944</v>
      </c>
      <c r="N468" s="451" t="s">
        <v>364</v>
      </c>
      <c r="O468" s="451" t="s">
        <v>364</v>
      </c>
      <c r="P468" s="451" t="s">
        <v>246</v>
      </c>
      <c r="Q468" s="451" t="s">
        <v>940</v>
      </c>
      <c r="R468" s="451" t="s">
        <v>1084</v>
      </c>
      <c r="S468" s="468">
        <v>0</v>
      </c>
      <c r="T468" s="468">
        <v>0</v>
      </c>
      <c r="U468" s="468">
        <v>0</v>
      </c>
      <c r="V468" s="468">
        <v>0</v>
      </c>
      <c r="W468" s="468">
        <v>0</v>
      </c>
      <c r="X468" s="468">
        <v>0</v>
      </c>
      <c r="Y468" s="452">
        <v>0</v>
      </c>
      <c r="Z468" s="452">
        <v>0</v>
      </c>
    </row>
    <row r="469" spans="2:26" ht="60" x14ac:dyDescent="0.25">
      <c r="B469" s="450">
        <v>20</v>
      </c>
      <c r="C469" s="451" t="s">
        <v>144</v>
      </c>
      <c r="D469" s="451" t="s">
        <v>237</v>
      </c>
      <c r="E469" s="451" t="s">
        <v>1149</v>
      </c>
      <c r="F469" s="451" t="s">
        <v>1150</v>
      </c>
      <c r="G469" s="451" t="s">
        <v>399</v>
      </c>
      <c r="H469" s="451" t="s">
        <v>363</v>
      </c>
      <c r="I469" s="450">
        <v>43</v>
      </c>
      <c r="J469" s="450">
        <v>43</v>
      </c>
      <c r="K469" s="451" t="s">
        <v>1070</v>
      </c>
      <c r="L469" s="451" t="s">
        <v>1100</v>
      </c>
      <c r="M469" s="451" t="s">
        <v>944</v>
      </c>
      <c r="N469" s="451" t="s">
        <v>1100</v>
      </c>
      <c r="O469" s="451" t="s">
        <v>944</v>
      </c>
      <c r="P469" s="451" t="s">
        <v>246</v>
      </c>
      <c r="Q469" s="451" t="s">
        <v>940</v>
      </c>
      <c r="R469" s="451" t="s">
        <v>1084</v>
      </c>
      <c r="S469" s="468">
        <v>0</v>
      </c>
      <c r="T469" s="468">
        <v>1107250.21</v>
      </c>
      <c r="U469" s="468">
        <v>1107250.21</v>
      </c>
      <c r="V469" s="468">
        <v>1107250.21</v>
      </c>
      <c r="W469" s="468">
        <v>1107250.21</v>
      </c>
      <c r="X469" s="468">
        <v>1107250.21</v>
      </c>
      <c r="Y469" s="452">
        <v>100</v>
      </c>
      <c r="Z469" s="453">
        <v>100</v>
      </c>
    </row>
    <row r="470" spans="2:26" ht="30" x14ac:dyDescent="0.25">
      <c r="B470" s="450">
        <v>21</v>
      </c>
      <c r="C470" s="451" t="s">
        <v>144</v>
      </c>
      <c r="D470" s="451" t="s">
        <v>237</v>
      </c>
      <c r="E470" s="451" t="s">
        <v>1151</v>
      </c>
      <c r="F470" s="451" t="s">
        <v>1152</v>
      </c>
      <c r="G470" s="451" t="s">
        <v>399</v>
      </c>
      <c r="H470" s="451" t="s">
        <v>363</v>
      </c>
      <c r="I470" s="450">
        <v>35</v>
      </c>
      <c r="J470" s="450">
        <v>35</v>
      </c>
      <c r="K470" s="451" t="s">
        <v>1128</v>
      </c>
      <c r="L470" s="451" t="s">
        <v>1066</v>
      </c>
      <c r="M470" s="451" t="s">
        <v>991</v>
      </c>
      <c r="N470" s="451" t="s">
        <v>1019</v>
      </c>
      <c r="O470" s="451" t="s">
        <v>964</v>
      </c>
      <c r="P470" s="451" t="s">
        <v>246</v>
      </c>
      <c r="Q470" s="451" t="s">
        <v>940</v>
      </c>
      <c r="R470" s="451" t="s">
        <v>1153</v>
      </c>
      <c r="S470" s="468">
        <v>0</v>
      </c>
      <c r="T470" s="468">
        <v>805000.00000000023</v>
      </c>
      <c r="U470" s="468">
        <v>805000.00000000023</v>
      </c>
      <c r="V470" s="468">
        <v>805000.00000000023</v>
      </c>
      <c r="W470" s="468">
        <v>805000.00000000023</v>
      </c>
      <c r="X470" s="468">
        <v>805000.00000000023</v>
      </c>
      <c r="Y470" s="452">
        <v>100</v>
      </c>
      <c r="Z470" s="453">
        <v>100</v>
      </c>
    </row>
    <row r="471" spans="2:26" ht="75" x14ac:dyDescent="0.25">
      <c r="B471" s="450">
        <v>22</v>
      </c>
      <c r="C471" s="451" t="s">
        <v>144</v>
      </c>
      <c r="D471" s="451" t="s">
        <v>237</v>
      </c>
      <c r="E471" s="451" t="s">
        <v>1154</v>
      </c>
      <c r="F471" s="451" t="s">
        <v>1155</v>
      </c>
      <c r="G471" s="451" t="s">
        <v>399</v>
      </c>
      <c r="H471" s="451" t="s">
        <v>363</v>
      </c>
      <c r="I471" s="450">
        <v>135</v>
      </c>
      <c r="J471" s="450">
        <v>135</v>
      </c>
      <c r="K471" s="451" t="s">
        <v>1128</v>
      </c>
      <c r="L471" s="451" t="s">
        <v>1066</v>
      </c>
      <c r="M471" s="451" t="s">
        <v>991</v>
      </c>
      <c r="N471" s="451" t="s">
        <v>1208</v>
      </c>
      <c r="O471" s="451" t="s">
        <v>964</v>
      </c>
      <c r="P471" s="451" t="s">
        <v>246</v>
      </c>
      <c r="Q471" s="451" t="s">
        <v>940</v>
      </c>
      <c r="R471" s="451" t="s">
        <v>707</v>
      </c>
      <c r="S471" s="468">
        <v>0</v>
      </c>
      <c r="T471" s="468">
        <v>472500.00000000006</v>
      </c>
      <c r="U471" s="468">
        <v>472500.00000000006</v>
      </c>
      <c r="V471" s="468">
        <v>472500.00000000006</v>
      </c>
      <c r="W471" s="468">
        <v>472500.00000000006</v>
      </c>
      <c r="X471" s="468">
        <v>472500.00000000006</v>
      </c>
      <c r="Y471" s="452">
        <v>100</v>
      </c>
      <c r="Z471" s="453">
        <v>100</v>
      </c>
    </row>
    <row r="472" spans="2:26" ht="30" x14ac:dyDescent="0.25">
      <c r="B472" s="450">
        <v>23</v>
      </c>
      <c r="C472" s="451" t="s">
        <v>144</v>
      </c>
      <c r="D472" s="451" t="s">
        <v>237</v>
      </c>
      <c r="E472" s="451" t="s">
        <v>1156</v>
      </c>
      <c r="F472" s="451" t="s">
        <v>1157</v>
      </c>
      <c r="G472" s="451" t="s">
        <v>399</v>
      </c>
      <c r="H472" s="451" t="s">
        <v>363</v>
      </c>
      <c r="I472" s="450">
        <v>60</v>
      </c>
      <c r="J472" s="450">
        <v>60</v>
      </c>
      <c r="K472" s="451" t="s">
        <v>1109</v>
      </c>
      <c r="L472" s="451" t="s">
        <v>1066</v>
      </c>
      <c r="M472" s="451" t="s">
        <v>944</v>
      </c>
      <c r="N472" s="451" t="s">
        <v>1136</v>
      </c>
      <c r="O472" s="451" t="s">
        <v>1158</v>
      </c>
      <c r="P472" s="451" t="s">
        <v>246</v>
      </c>
      <c r="Q472" s="451" t="s">
        <v>940</v>
      </c>
      <c r="R472" s="451" t="s">
        <v>1137</v>
      </c>
      <c r="S472" s="468">
        <v>0</v>
      </c>
      <c r="T472" s="468">
        <v>60000.000000000007</v>
      </c>
      <c r="U472" s="468">
        <v>60000.000000000007</v>
      </c>
      <c r="V472" s="468">
        <v>60000.000000000007</v>
      </c>
      <c r="W472" s="468">
        <v>60000.000000000007</v>
      </c>
      <c r="X472" s="468">
        <v>60000.000000000007</v>
      </c>
      <c r="Y472" s="452">
        <v>100</v>
      </c>
      <c r="Z472" s="453">
        <v>100</v>
      </c>
    </row>
    <row r="473" spans="2:26" ht="30" x14ac:dyDescent="0.25">
      <c r="B473" s="450">
        <v>24</v>
      </c>
      <c r="C473" s="451" t="s">
        <v>144</v>
      </c>
      <c r="D473" s="451" t="s">
        <v>237</v>
      </c>
      <c r="E473" s="451" t="s">
        <v>1159</v>
      </c>
      <c r="F473" s="451" t="s">
        <v>1160</v>
      </c>
      <c r="G473" s="451" t="s">
        <v>399</v>
      </c>
      <c r="H473" s="451" t="s">
        <v>363</v>
      </c>
      <c r="I473" s="450">
        <v>91</v>
      </c>
      <c r="J473" s="450">
        <v>91</v>
      </c>
      <c r="K473" s="451" t="s">
        <v>1109</v>
      </c>
      <c r="L473" s="451" t="s">
        <v>1066</v>
      </c>
      <c r="M473" s="451" t="s">
        <v>935</v>
      </c>
      <c r="N473" s="451" t="s">
        <v>985</v>
      </c>
      <c r="O473" s="451" t="s">
        <v>1709</v>
      </c>
      <c r="P473" s="451" t="s">
        <v>246</v>
      </c>
      <c r="Q473" s="451" t="s">
        <v>940</v>
      </c>
      <c r="R473" s="451" t="s">
        <v>1161</v>
      </c>
      <c r="S473" s="468">
        <v>0</v>
      </c>
      <c r="T473" s="468">
        <v>13646.519999999999</v>
      </c>
      <c r="U473" s="468">
        <v>13646.519999999999</v>
      </c>
      <c r="V473" s="468">
        <v>13646.519999999999</v>
      </c>
      <c r="W473" s="468">
        <v>13646.519999999999</v>
      </c>
      <c r="X473" s="468">
        <v>13646.519999999999</v>
      </c>
      <c r="Y473" s="452">
        <v>100</v>
      </c>
      <c r="Z473" s="453">
        <v>100</v>
      </c>
    </row>
    <row r="474" spans="2:26" ht="30" x14ac:dyDescent="0.25">
      <c r="B474" s="450">
        <v>25</v>
      </c>
      <c r="C474" s="451" t="s">
        <v>144</v>
      </c>
      <c r="D474" s="451" t="s">
        <v>237</v>
      </c>
      <c r="E474" s="451" t="s">
        <v>1162</v>
      </c>
      <c r="F474" s="451" t="s">
        <v>1163</v>
      </c>
      <c r="G474" s="451" t="s">
        <v>399</v>
      </c>
      <c r="H474" s="451" t="s">
        <v>363</v>
      </c>
      <c r="I474" s="450">
        <v>30</v>
      </c>
      <c r="J474" s="450">
        <v>30</v>
      </c>
      <c r="K474" s="451" t="s">
        <v>1128</v>
      </c>
      <c r="L474" s="451" t="s">
        <v>1066</v>
      </c>
      <c r="M474" s="451" t="s">
        <v>991</v>
      </c>
      <c r="N474" s="451" t="s">
        <v>1208</v>
      </c>
      <c r="O474" s="451" t="s">
        <v>964</v>
      </c>
      <c r="P474" s="451" t="s">
        <v>246</v>
      </c>
      <c r="Q474" s="451" t="s">
        <v>940</v>
      </c>
      <c r="R474" s="451" t="s">
        <v>1164</v>
      </c>
      <c r="S474" s="468">
        <v>0</v>
      </c>
      <c r="T474" s="468">
        <v>210000.00000000009</v>
      </c>
      <c r="U474" s="468">
        <v>210000.00000000009</v>
      </c>
      <c r="V474" s="468">
        <v>210000.00000000009</v>
      </c>
      <c r="W474" s="468">
        <v>210000.00000000009</v>
      </c>
      <c r="X474" s="468">
        <v>210000.00000000009</v>
      </c>
      <c r="Y474" s="452">
        <v>100</v>
      </c>
      <c r="Z474" s="453">
        <v>100</v>
      </c>
    </row>
    <row r="475" spans="2:26" ht="45" x14ac:dyDescent="0.25">
      <c r="B475" s="450">
        <v>26</v>
      </c>
      <c r="C475" s="451" t="s">
        <v>144</v>
      </c>
      <c r="D475" s="451" t="s">
        <v>237</v>
      </c>
      <c r="E475" s="451" t="s">
        <v>1165</v>
      </c>
      <c r="F475" s="451" t="s">
        <v>1166</v>
      </c>
      <c r="G475" s="451" t="s">
        <v>399</v>
      </c>
      <c r="H475" s="451" t="s">
        <v>363</v>
      </c>
      <c r="I475" s="450">
        <v>196</v>
      </c>
      <c r="J475" s="450">
        <v>196</v>
      </c>
      <c r="K475" s="451" t="s">
        <v>1128</v>
      </c>
      <c r="L475" s="451" t="s">
        <v>1066</v>
      </c>
      <c r="M475" s="451" t="s">
        <v>964</v>
      </c>
      <c r="N475" s="451" t="s">
        <v>977</v>
      </c>
      <c r="O475" s="451" t="s">
        <v>944</v>
      </c>
      <c r="P475" s="451" t="s">
        <v>246</v>
      </c>
      <c r="Q475" s="451" t="s">
        <v>940</v>
      </c>
      <c r="R475" s="451" t="s">
        <v>1084</v>
      </c>
      <c r="S475" s="468">
        <v>0</v>
      </c>
      <c r="T475" s="468">
        <v>2298772.0000000009</v>
      </c>
      <c r="U475" s="468">
        <v>2298772.0000000009</v>
      </c>
      <c r="V475" s="468">
        <v>2298772.0000000009</v>
      </c>
      <c r="W475" s="468">
        <v>2298772.0000000009</v>
      </c>
      <c r="X475" s="468">
        <v>2298772.0000000009</v>
      </c>
      <c r="Y475" s="452">
        <v>100</v>
      </c>
      <c r="Z475" s="453">
        <v>100</v>
      </c>
    </row>
    <row r="476" spans="2:26" ht="75" x14ac:dyDescent="0.25">
      <c r="B476" s="450">
        <v>27</v>
      </c>
      <c r="C476" s="451" t="s">
        <v>144</v>
      </c>
      <c r="D476" s="451" t="s">
        <v>237</v>
      </c>
      <c r="E476" s="451" t="s">
        <v>1167</v>
      </c>
      <c r="F476" s="451" t="s">
        <v>1168</v>
      </c>
      <c r="G476" s="451" t="s">
        <v>399</v>
      </c>
      <c r="H476" s="451" t="s">
        <v>363</v>
      </c>
      <c r="I476" s="450">
        <v>55</v>
      </c>
      <c r="J476" s="450">
        <v>55</v>
      </c>
      <c r="K476" s="451" t="s">
        <v>1128</v>
      </c>
      <c r="L476" s="451" t="s">
        <v>1066</v>
      </c>
      <c r="M476" s="451" t="s">
        <v>944</v>
      </c>
      <c r="N476" s="451" t="s">
        <v>1169</v>
      </c>
      <c r="O476" s="451" t="s">
        <v>944</v>
      </c>
      <c r="P476" s="451" t="s">
        <v>246</v>
      </c>
      <c r="Q476" s="451" t="s">
        <v>940</v>
      </c>
      <c r="R476" s="451" t="s">
        <v>1170</v>
      </c>
      <c r="S476" s="468">
        <v>0</v>
      </c>
      <c r="T476" s="468">
        <v>192500.00000000009</v>
      </c>
      <c r="U476" s="468">
        <v>192500.00000000009</v>
      </c>
      <c r="V476" s="468">
        <v>192500.00000000009</v>
      </c>
      <c r="W476" s="468">
        <v>192500.00000000009</v>
      </c>
      <c r="X476" s="468">
        <v>192500.00000000009</v>
      </c>
      <c r="Y476" s="452">
        <v>100</v>
      </c>
      <c r="Z476" s="453">
        <v>100</v>
      </c>
    </row>
    <row r="477" spans="2:26" ht="60" x14ac:dyDescent="0.25">
      <c r="B477" s="450">
        <v>28</v>
      </c>
      <c r="C477" s="451" t="s">
        <v>144</v>
      </c>
      <c r="D477" s="451" t="s">
        <v>237</v>
      </c>
      <c r="E477" s="451" t="s">
        <v>1171</v>
      </c>
      <c r="F477" s="451" t="s">
        <v>1172</v>
      </c>
      <c r="G477" s="451" t="s">
        <v>399</v>
      </c>
      <c r="H477" s="451" t="s">
        <v>363</v>
      </c>
      <c r="I477" s="450">
        <v>3</v>
      </c>
      <c r="J477" s="450">
        <v>3</v>
      </c>
      <c r="K477" s="451" t="s">
        <v>1128</v>
      </c>
      <c r="L477" s="451" t="s">
        <v>1066</v>
      </c>
      <c r="M477" s="451" t="s">
        <v>991</v>
      </c>
      <c r="N477" s="451" t="s">
        <v>1208</v>
      </c>
      <c r="O477" s="451" t="s">
        <v>964</v>
      </c>
      <c r="P477" s="451" t="s">
        <v>246</v>
      </c>
      <c r="Q477" s="451" t="s">
        <v>940</v>
      </c>
      <c r="R477" s="451" t="s">
        <v>1067</v>
      </c>
      <c r="S477" s="468">
        <v>0</v>
      </c>
      <c r="T477" s="468">
        <v>10500</v>
      </c>
      <c r="U477" s="468">
        <v>10500</v>
      </c>
      <c r="V477" s="468">
        <v>10500</v>
      </c>
      <c r="W477" s="468">
        <v>10500</v>
      </c>
      <c r="X477" s="468">
        <v>10500</v>
      </c>
      <c r="Y477" s="452">
        <v>100</v>
      </c>
      <c r="Z477" s="453">
        <v>100</v>
      </c>
    </row>
    <row r="478" spans="2:26" ht="60" x14ac:dyDescent="0.25">
      <c r="B478" s="450">
        <v>29</v>
      </c>
      <c r="C478" s="451" t="s">
        <v>144</v>
      </c>
      <c r="D478" s="451" t="s">
        <v>237</v>
      </c>
      <c r="E478" s="451" t="s">
        <v>1173</v>
      </c>
      <c r="F478" s="451" t="s">
        <v>1174</v>
      </c>
      <c r="G478" s="451" t="s">
        <v>399</v>
      </c>
      <c r="H478" s="451" t="s">
        <v>363</v>
      </c>
      <c r="I478" s="450">
        <v>6000</v>
      </c>
      <c r="J478" s="450">
        <v>0</v>
      </c>
      <c r="K478" s="451" t="s">
        <v>1070</v>
      </c>
      <c r="L478" s="451" t="s">
        <v>985</v>
      </c>
      <c r="M478" s="451" t="s">
        <v>935</v>
      </c>
      <c r="N478" s="451" t="s">
        <v>364</v>
      </c>
      <c r="O478" s="451" t="s">
        <v>364</v>
      </c>
      <c r="P478" s="451" t="s">
        <v>246</v>
      </c>
      <c r="Q478" s="451" t="s">
        <v>940</v>
      </c>
      <c r="R478" s="451" t="s">
        <v>409</v>
      </c>
      <c r="S478" s="468">
        <v>0</v>
      </c>
      <c r="T478" s="468">
        <v>58801.000000000007</v>
      </c>
      <c r="U478" s="468">
        <v>0</v>
      </c>
      <c r="V478" s="468">
        <v>0</v>
      </c>
      <c r="W478" s="468">
        <v>0</v>
      </c>
      <c r="X478" s="468">
        <v>0</v>
      </c>
      <c r="Y478" s="452">
        <v>0</v>
      </c>
      <c r="Z478" s="452">
        <v>0</v>
      </c>
    </row>
    <row r="479" spans="2:26" ht="60" x14ac:dyDescent="0.25">
      <c r="B479" s="450">
        <v>30</v>
      </c>
      <c r="C479" s="451" t="s">
        <v>144</v>
      </c>
      <c r="D479" s="451" t="s">
        <v>237</v>
      </c>
      <c r="E479" s="451" t="s">
        <v>1175</v>
      </c>
      <c r="F479" s="451" t="s">
        <v>1176</v>
      </c>
      <c r="G479" s="451" t="s">
        <v>399</v>
      </c>
      <c r="H479" s="451" t="s">
        <v>363</v>
      </c>
      <c r="I479" s="450">
        <v>4000</v>
      </c>
      <c r="J479" s="450">
        <v>0</v>
      </c>
      <c r="K479" s="451" t="s">
        <v>1070</v>
      </c>
      <c r="L479" s="451" t="s">
        <v>985</v>
      </c>
      <c r="M479" s="451" t="s">
        <v>935</v>
      </c>
      <c r="N479" s="451" t="s">
        <v>364</v>
      </c>
      <c r="O479" s="451" t="s">
        <v>364</v>
      </c>
      <c r="P479" s="451" t="s">
        <v>246</v>
      </c>
      <c r="Q479" s="451" t="s">
        <v>940</v>
      </c>
      <c r="R479" s="451" t="s">
        <v>409</v>
      </c>
      <c r="S479" s="468">
        <v>0</v>
      </c>
      <c r="T479" s="468">
        <v>39200.000000000007</v>
      </c>
      <c r="U479" s="468">
        <v>0</v>
      </c>
      <c r="V479" s="468">
        <v>0</v>
      </c>
      <c r="W479" s="468">
        <v>0</v>
      </c>
      <c r="X479" s="468">
        <v>0</v>
      </c>
      <c r="Y479" s="452">
        <v>0</v>
      </c>
      <c r="Z479" s="452">
        <v>0</v>
      </c>
    </row>
    <row r="480" spans="2:26" ht="15.75" customHeight="1" x14ac:dyDescent="0.25">
      <c r="B480" s="416" t="s">
        <v>400</v>
      </c>
      <c r="C480" s="417"/>
      <c r="D480" s="417"/>
      <c r="E480" s="417"/>
      <c r="F480" s="417"/>
      <c r="G480" s="307">
        <v>30</v>
      </c>
      <c r="H480" s="416"/>
      <c r="I480" s="417"/>
      <c r="J480" s="417"/>
      <c r="K480" s="418"/>
      <c r="L480" s="417"/>
      <c r="M480" s="417"/>
      <c r="N480" s="417"/>
      <c r="O480" s="417"/>
      <c r="P480" s="417"/>
      <c r="Q480" s="417"/>
      <c r="R480" s="417"/>
      <c r="S480" s="311"/>
      <c r="T480" s="311"/>
      <c r="U480" s="311"/>
      <c r="V480" s="311"/>
      <c r="W480" s="311"/>
      <c r="X480" s="311"/>
      <c r="Y480" s="321"/>
      <c r="Z480" s="321"/>
    </row>
    <row r="481" spans="2:26" ht="15.75" customHeight="1" x14ac:dyDescent="0.25">
      <c r="B481" s="416" t="s">
        <v>1710</v>
      </c>
      <c r="C481" s="417"/>
      <c r="D481" s="417"/>
      <c r="E481" s="417"/>
      <c r="F481" s="417"/>
      <c r="G481" s="307">
        <v>372</v>
      </c>
      <c r="H481" s="416"/>
      <c r="I481" s="417"/>
      <c r="J481" s="417"/>
      <c r="K481" s="418"/>
      <c r="L481" s="417"/>
      <c r="M481" s="417"/>
      <c r="N481" s="417"/>
      <c r="O481" s="417"/>
      <c r="P481" s="417"/>
      <c r="Q481" s="417"/>
      <c r="R481" s="417"/>
      <c r="S481" s="311"/>
      <c r="T481" s="311"/>
      <c r="U481" s="311"/>
      <c r="V481" s="311"/>
      <c r="W481" s="311"/>
      <c r="X481" s="311"/>
      <c r="Y481" s="321"/>
      <c r="Z481" s="321"/>
    </row>
  </sheetData>
  <mergeCells count="218">
    <mergeCell ref="B480:F480"/>
    <mergeCell ref="H480:J480"/>
    <mergeCell ref="K480:R480"/>
    <mergeCell ref="B481:F481"/>
    <mergeCell ref="H481:J481"/>
    <mergeCell ref="K481:R481"/>
    <mergeCell ref="B362:F362"/>
    <mergeCell ref="H362:J362"/>
    <mergeCell ref="K362:R362"/>
    <mergeCell ref="B363:Z363"/>
    <mergeCell ref="B371:F371"/>
    <mergeCell ref="H371:J371"/>
    <mergeCell ref="K371:R371"/>
    <mergeCell ref="B372:Z372"/>
    <mergeCell ref="B381:F381"/>
    <mergeCell ref="H381:J381"/>
    <mergeCell ref="K381:R381"/>
    <mergeCell ref="B8:B10"/>
    <mergeCell ref="C8:C10"/>
    <mergeCell ref="D8:D10"/>
    <mergeCell ref="E8:E10"/>
    <mergeCell ref="F8:F10"/>
    <mergeCell ref="I8:J8"/>
    <mergeCell ref="K8:K10"/>
    <mergeCell ref="L8:O8"/>
    <mergeCell ref="P8:P10"/>
    <mergeCell ref="Y8:Z8"/>
    <mergeCell ref="G9:G10"/>
    <mergeCell ref="H9:H10"/>
    <mergeCell ref="I9:I10"/>
    <mergeCell ref="J9:J10"/>
    <mergeCell ref="L9:M9"/>
    <mergeCell ref="N9:O9"/>
    <mergeCell ref="Y9:Y10"/>
    <mergeCell ref="Z9:Z10"/>
    <mergeCell ref="S8:S10"/>
    <mergeCell ref="T8:T10"/>
    <mergeCell ref="U8:U10"/>
    <mergeCell ref="V8:V10"/>
    <mergeCell ref="W8:W10"/>
    <mergeCell ref="X8:X10"/>
    <mergeCell ref="R8:R10"/>
    <mergeCell ref="G8:H8"/>
    <mergeCell ref="Q8:Q10"/>
    <mergeCell ref="B21:F21"/>
    <mergeCell ref="H21:J21"/>
    <mergeCell ref="K21:R21"/>
    <mergeCell ref="B11:Z11"/>
    <mergeCell ref="B17:F17"/>
    <mergeCell ref="H17:J17"/>
    <mergeCell ref="K17:R17"/>
    <mergeCell ref="B18:Z18"/>
    <mergeCell ref="B31:F31"/>
    <mergeCell ref="H31:J31"/>
    <mergeCell ref="K31:R31"/>
    <mergeCell ref="B22:Z22"/>
    <mergeCell ref="B25:F25"/>
    <mergeCell ref="H25:J25"/>
    <mergeCell ref="K25:R25"/>
    <mergeCell ref="B26:Z26"/>
    <mergeCell ref="B43:F43"/>
    <mergeCell ref="H43:J43"/>
    <mergeCell ref="K43:R43"/>
    <mergeCell ref="B32:Z32"/>
    <mergeCell ref="B37:F37"/>
    <mergeCell ref="H37:J37"/>
    <mergeCell ref="K37:R37"/>
    <mergeCell ref="B38:Z38"/>
    <mergeCell ref="B44:Z44"/>
    <mergeCell ref="B56:F56"/>
    <mergeCell ref="H56:J56"/>
    <mergeCell ref="K56:R56"/>
    <mergeCell ref="B57:Z57"/>
    <mergeCell ref="B60:F60"/>
    <mergeCell ref="H60:J60"/>
    <mergeCell ref="K60:R60"/>
    <mergeCell ref="B66:F66"/>
    <mergeCell ref="H66:J66"/>
    <mergeCell ref="K66:R66"/>
    <mergeCell ref="B67:Z67"/>
    <mergeCell ref="B61:Z61"/>
    <mergeCell ref="B75:F75"/>
    <mergeCell ref="H75:J75"/>
    <mergeCell ref="K75:R75"/>
    <mergeCell ref="B76:Z76"/>
    <mergeCell ref="B82:F82"/>
    <mergeCell ref="H82:J82"/>
    <mergeCell ref="K82:R82"/>
    <mergeCell ref="B83:Z83"/>
    <mergeCell ref="B85:F85"/>
    <mergeCell ref="H85:J85"/>
    <mergeCell ref="K85:R85"/>
    <mergeCell ref="B92:F92"/>
    <mergeCell ref="H92:J92"/>
    <mergeCell ref="K92:R92"/>
    <mergeCell ref="B86:Z86"/>
    <mergeCell ref="B88:F88"/>
    <mergeCell ref="H88:J88"/>
    <mergeCell ref="K88:R88"/>
    <mergeCell ref="B89:Z89"/>
    <mergeCell ref="B102:F102"/>
    <mergeCell ref="H102:J102"/>
    <mergeCell ref="K102:R102"/>
    <mergeCell ref="B93:Z93"/>
    <mergeCell ref="B95:F95"/>
    <mergeCell ref="H95:J95"/>
    <mergeCell ref="K95:R95"/>
    <mergeCell ref="B96:Z96"/>
    <mergeCell ref="B107:F107"/>
    <mergeCell ref="H107:J107"/>
    <mergeCell ref="K107:R107"/>
    <mergeCell ref="B108:Z108"/>
    <mergeCell ref="B110:F110"/>
    <mergeCell ref="H110:J110"/>
    <mergeCell ref="K110:R110"/>
    <mergeCell ref="B103:Z103"/>
    <mergeCell ref="B122:F122"/>
    <mergeCell ref="H122:J122"/>
    <mergeCell ref="K122:R122"/>
    <mergeCell ref="B111:Z111"/>
    <mergeCell ref="B127:F127"/>
    <mergeCell ref="H127:J127"/>
    <mergeCell ref="K127:R127"/>
    <mergeCell ref="B128:Z128"/>
    <mergeCell ref="B131:F131"/>
    <mergeCell ref="H131:J131"/>
    <mergeCell ref="K131:R131"/>
    <mergeCell ref="B123:Z123"/>
    <mergeCell ref="B135:F135"/>
    <mergeCell ref="H135:J135"/>
    <mergeCell ref="K135:R135"/>
    <mergeCell ref="B136:Z136"/>
    <mergeCell ref="B132:Z132"/>
    <mergeCell ref="B155:F155"/>
    <mergeCell ref="H155:J155"/>
    <mergeCell ref="K155:R155"/>
    <mergeCell ref="B161:F161"/>
    <mergeCell ref="H161:J161"/>
    <mergeCell ref="K161:R161"/>
    <mergeCell ref="B162:Z162"/>
    <mergeCell ref="B156:Z156"/>
    <mergeCell ref="B175:F175"/>
    <mergeCell ref="H175:J175"/>
    <mergeCell ref="K175:R175"/>
    <mergeCell ref="B176:Z176"/>
    <mergeCell ref="B180:F180"/>
    <mergeCell ref="H180:J180"/>
    <mergeCell ref="K180:R180"/>
    <mergeCell ref="B181:Z181"/>
    <mergeCell ref="B191:F191"/>
    <mergeCell ref="H191:J191"/>
    <mergeCell ref="K191:R191"/>
    <mergeCell ref="B192:Z192"/>
    <mergeCell ref="B200:Z200"/>
    <mergeCell ref="B199:F199"/>
    <mergeCell ref="H199:J199"/>
    <mergeCell ref="K199:R199"/>
    <mergeCell ref="B213:F213"/>
    <mergeCell ref="H213:J213"/>
    <mergeCell ref="K213:R213"/>
    <mergeCell ref="B214:Z214"/>
    <mergeCell ref="B219:F219"/>
    <mergeCell ref="H219:J219"/>
    <mergeCell ref="K219:R219"/>
    <mergeCell ref="B220:Z220"/>
    <mergeCell ref="B246:F246"/>
    <mergeCell ref="H246:J246"/>
    <mergeCell ref="K246:R246"/>
    <mergeCell ref="B247:Z247"/>
    <mergeCell ref="B249:F249"/>
    <mergeCell ref="H249:J249"/>
    <mergeCell ref="K249:R249"/>
    <mergeCell ref="B250:Z250"/>
    <mergeCell ref="B273:F273"/>
    <mergeCell ref="H273:J273"/>
    <mergeCell ref="K273:R273"/>
    <mergeCell ref="B274:Z274"/>
    <mergeCell ref="B280:F280"/>
    <mergeCell ref="H280:J280"/>
    <mergeCell ref="K280:R280"/>
    <mergeCell ref="B281:Z281"/>
    <mergeCell ref="B283:F283"/>
    <mergeCell ref="H283:J283"/>
    <mergeCell ref="K283:R283"/>
    <mergeCell ref="B277:F277"/>
    <mergeCell ref="H277:J277"/>
    <mergeCell ref="K277:R277"/>
    <mergeCell ref="B278:Z278"/>
    <mergeCell ref="B284:Z284"/>
    <mergeCell ref="B321:F321"/>
    <mergeCell ref="H321:J321"/>
    <mergeCell ref="K321:R321"/>
    <mergeCell ref="B322:Z322"/>
    <mergeCell ref="B332:F332"/>
    <mergeCell ref="H332:J332"/>
    <mergeCell ref="K332:R332"/>
    <mergeCell ref="B333:Z333"/>
    <mergeCell ref="B348:F348"/>
    <mergeCell ref="H348:J348"/>
    <mergeCell ref="K348:R348"/>
    <mergeCell ref="B349:Z349"/>
    <mergeCell ref="B351:F351"/>
    <mergeCell ref="H351:J351"/>
    <mergeCell ref="K351:R351"/>
    <mergeCell ref="B352:Z352"/>
    <mergeCell ref="B355:F355"/>
    <mergeCell ref="H355:J355"/>
    <mergeCell ref="K355:R355"/>
    <mergeCell ref="B356:Z356"/>
    <mergeCell ref="B382:Z382"/>
    <mergeCell ref="B391:F391"/>
    <mergeCell ref="H391:J391"/>
    <mergeCell ref="K391:R391"/>
    <mergeCell ref="B392:Z392"/>
    <mergeCell ref="B448:F448"/>
    <mergeCell ref="H448:J448"/>
    <mergeCell ref="K448:R448"/>
    <mergeCell ref="B449:Z449"/>
  </mergeCells>
  <pageMargins left="0.11811023622047245" right="0.11811023622047245" top="0.35433070866141736" bottom="0.55118110236220474" header="0.31496062992125984" footer="0.31496062992125984"/>
  <pageSetup scale="36" fitToHeight="0" orientation="landscape" r:id="rId1"/>
  <headerFooter>
    <oddHeader>&amp;R&amp;12ANEXO 3&amp;10 PAG. &amp;P DE &amp;N</oddHeader>
    <oddFooter>&amp;F</oddFooter>
  </headerFooter>
  <rowBreaks count="18" manualBreakCount="18">
    <brk id="29" max="26" man="1"/>
    <brk id="53" max="26" man="1"/>
    <brk id="79" max="26" man="1"/>
    <brk id="111" max="26" man="1"/>
    <brk id="133" max="26" man="1"/>
    <brk id="165" max="26" man="1"/>
    <brk id="188" max="26" man="1"/>
    <brk id="204" max="26" man="1"/>
    <brk id="219" max="26" man="1"/>
    <brk id="233" max="26" man="1"/>
    <brk id="308" max="26" man="1"/>
    <brk id="322" max="26" man="1"/>
    <brk id="346" max="26" man="1"/>
    <brk id="371" max="26" man="1"/>
    <brk id="398" max="26" man="1"/>
    <brk id="411" max="26" man="1"/>
    <brk id="425" max="26" man="1"/>
    <brk id="437" max="26" man="1"/>
  </rowBreaks>
  <colBreaks count="1" manualBreakCount="1">
    <brk id="26" max="1048575" man="1"/>
  </colBreak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tabColor rgb="FFFF0000"/>
  </sheetPr>
  <dimension ref="A2:X123"/>
  <sheetViews>
    <sheetView view="pageBreakPreview" zoomScaleNormal="100" zoomScaleSheetLayoutView="100" workbookViewId="0">
      <selection activeCell="A3" sqref="A3"/>
    </sheetView>
  </sheetViews>
  <sheetFormatPr baseColWidth="10" defaultRowHeight="15" x14ac:dyDescent="0.25"/>
  <cols>
    <col min="1" max="1" width="10.7109375" style="138" customWidth="1"/>
    <col min="2" max="2" width="15.7109375" style="138" customWidth="1"/>
    <col min="3" max="3" width="10.7109375" style="138" customWidth="1"/>
    <col min="4" max="5" width="15.7109375" style="138" customWidth="1"/>
    <col min="6" max="6" width="10.7109375" style="314" customWidth="1"/>
    <col min="7" max="7" width="15.7109375" style="138" customWidth="1"/>
    <col min="8" max="8" width="13.140625" style="138" customWidth="1"/>
    <col min="9" max="9" width="17.42578125" style="138" customWidth="1"/>
    <col min="10" max="13" width="15.85546875" style="484" customWidth="1"/>
    <col min="14" max="15" width="6.7109375" style="208" customWidth="1"/>
    <col min="16" max="23" width="11.42578125" style="138"/>
    <col min="24" max="24" width="12.140625" style="138" hidden="1" customWidth="1"/>
    <col min="25" max="16384" width="11.42578125" style="138"/>
  </cols>
  <sheetData>
    <row r="2" spans="1:24" ht="18.75" x14ac:dyDescent="0.3">
      <c r="A2" s="167" t="s">
        <v>1476</v>
      </c>
      <c r="B2" s="137"/>
      <c r="C2" s="137"/>
      <c r="D2" s="137"/>
      <c r="E2" s="137"/>
      <c r="F2" s="313"/>
      <c r="G2" s="137"/>
      <c r="H2" s="137"/>
      <c r="I2" s="137"/>
      <c r="J2" s="477"/>
      <c r="K2" s="477"/>
      <c r="L2" s="477"/>
      <c r="M2" s="477"/>
      <c r="N2" s="206"/>
      <c r="O2" s="206"/>
      <c r="P2" s="137"/>
      <c r="Q2" s="137"/>
      <c r="R2" s="137"/>
      <c r="S2" s="137"/>
      <c r="T2" s="137"/>
      <c r="U2" s="137"/>
      <c r="V2" s="137"/>
      <c r="W2" s="137"/>
      <c r="X2" s="137"/>
    </row>
    <row r="3" spans="1:24" x14ac:dyDescent="0.25">
      <c r="A3" s="182" t="s">
        <v>114</v>
      </c>
      <c r="B3" s="137"/>
      <c r="C3" s="137"/>
      <c r="D3" s="137"/>
      <c r="E3" s="137"/>
      <c r="F3" s="313"/>
      <c r="G3" s="137"/>
      <c r="H3" s="137"/>
      <c r="I3" s="137"/>
      <c r="J3" s="477"/>
      <c r="K3" s="477"/>
      <c r="L3" s="477"/>
      <c r="M3" s="477"/>
      <c r="N3" s="206"/>
      <c r="O3" s="206"/>
      <c r="P3" s="137"/>
      <c r="Q3" s="137"/>
      <c r="R3" s="137"/>
      <c r="S3" s="137"/>
      <c r="T3" s="137"/>
      <c r="U3" s="137"/>
      <c r="V3" s="137"/>
      <c r="W3" s="137"/>
      <c r="X3" s="137"/>
    </row>
    <row r="4" spans="1:24" x14ac:dyDescent="0.25">
      <c r="A4" s="137" t="s">
        <v>333</v>
      </c>
      <c r="B4" s="137"/>
      <c r="C4" s="137"/>
      <c r="D4" s="137"/>
      <c r="E4" s="137"/>
      <c r="F4" s="313"/>
      <c r="G4" s="137"/>
      <c r="H4" s="137"/>
      <c r="I4" s="137"/>
      <c r="J4" s="477"/>
      <c r="K4" s="477"/>
      <c r="L4" s="477"/>
      <c r="M4" s="477"/>
      <c r="N4" s="206"/>
      <c r="O4" s="206"/>
      <c r="P4" s="137"/>
      <c r="Q4" s="137"/>
      <c r="R4" s="137"/>
      <c r="S4" s="137"/>
      <c r="T4" s="137"/>
      <c r="U4" s="137"/>
      <c r="V4" s="137"/>
      <c r="W4" s="137"/>
      <c r="X4" s="137"/>
    </row>
    <row r="5" spans="1:24" x14ac:dyDescent="0.25">
      <c r="A5" s="137" t="s">
        <v>108</v>
      </c>
      <c r="B5" s="137"/>
      <c r="C5" s="137"/>
      <c r="D5" s="137"/>
      <c r="E5" s="137"/>
      <c r="F5" s="313"/>
      <c r="G5" s="137"/>
      <c r="H5" s="137"/>
      <c r="I5" s="137"/>
      <c r="J5" s="477"/>
      <c r="K5" s="477"/>
      <c r="L5" s="477"/>
      <c r="M5" s="477"/>
      <c r="N5" s="206"/>
      <c r="O5" s="206"/>
      <c r="P5" s="137"/>
      <c r="Q5" s="137"/>
      <c r="R5" s="137"/>
      <c r="S5" s="137"/>
      <c r="T5" s="137"/>
      <c r="U5" s="137"/>
      <c r="V5" s="137"/>
      <c r="W5" s="137"/>
      <c r="X5" s="137"/>
    </row>
    <row r="6" spans="1:24" x14ac:dyDescent="0.25">
      <c r="A6" s="137" t="s">
        <v>55</v>
      </c>
      <c r="B6" s="137"/>
      <c r="C6" s="137"/>
      <c r="D6" s="137"/>
      <c r="E6" s="137"/>
      <c r="F6" s="313"/>
      <c r="G6" s="137"/>
      <c r="H6" s="137"/>
      <c r="I6" s="137"/>
      <c r="J6" s="477"/>
      <c r="K6" s="477"/>
      <c r="L6" s="477"/>
      <c r="M6" s="477"/>
      <c r="N6" s="206"/>
      <c r="O6" s="206"/>
      <c r="P6" s="137"/>
      <c r="Q6" s="137"/>
      <c r="R6" s="137"/>
      <c r="S6" s="137"/>
      <c r="T6" s="137"/>
      <c r="U6" s="137"/>
      <c r="V6" s="137"/>
      <c r="W6" s="137"/>
      <c r="X6" s="137"/>
    </row>
    <row r="8" spans="1:24" x14ac:dyDescent="0.25">
      <c r="A8" s="423" t="s">
        <v>54</v>
      </c>
      <c r="B8" s="423" t="s">
        <v>53</v>
      </c>
      <c r="C8" s="423" t="s">
        <v>334</v>
      </c>
      <c r="D8" s="423" t="s">
        <v>335</v>
      </c>
      <c r="E8" s="423" t="s">
        <v>336</v>
      </c>
      <c r="F8" s="423" t="s">
        <v>337</v>
      </c>
      <c r="G8" s="423" t="s">
        <v>325</v>
      </c>
      <c r="H8" s="423" t="s">
        <v>52</v>
      </c>
      <c r="I8" s="425" t="s">
        <v>338</v>
      </c>
      <c r="J8" s="478" t="s">
        <v>42</v>
      </c>
      <c r="K8" s="479"/>
      <c r="L8" s="479"/>
      <c r="M8" s="480"/>
      <c r="N8" s="430" t="s">
        <v>339</v>
      </c>
      <c r="O8" s="431"/>
      <c r="P8" s="423" t="s">
        <v>340</v>
      </c>
      <c r="Q8" s="427" t="s">
        <v>51</v>
      </c>
      <c r="R8" s="428"/>
      <c r="S8" s="428"/>
      <c r="T8" s="428"/>
      <c r="U8" s="428"/>
      <c r="V8" s="429"/>
      <c r="W8" s="421" t="s">
        <v>102</v>
      </c>
      <c r="X8" s="420" t="s">
        <v>341</v>
      </c>
    </row>
    <row r="9" spans="1:24" x14ac:dyDescent="0.25">
      <c r="A9" s="424"/>
      <c r="B9" s="424"/>
      <c r="C9" s="424"/>
      <c r="D9" s="424"/>
      <c r="E9" s="424"/>
      <c r="F9" s="424"/>
      <c r="G9" s="424"/>
      <c r="H9" s="424"/>
      <c r="I9" s="426"/>
      <c r="J9" s="481" t="s">
        <v>93</v>
      </c>
      <c r="K9" s="481" t="s">
        <v>45</v>
      </c>
      <c r="L9" s="481" t="s">
        <v>97</v>
      </c>
      <c r="M9" s="481" t="s">
        <v>342</v>
      </c>
      <c r="N9" s="432" t="s">
        <v>80</v>
      </c>
      <c r="O9" s="432" t="s">
        <v>50</v>
      </c>
      <c r="P9" s="424"/>
      <c r="Q9" s="427" t="s">
        <v>49</v>
      </c>
      <c r="R9" s="428"/>
      <c r="S9" s="429"/>
      <c r="T9" s="427" t="s">
        <v>48</v>
      </c>
      <c r="U9" s="428"/>
      <c r="V9" s="429"/>
      <c r="W9" s="421"/>
      <c r="X9" s="420"/>
    </row>
    <row r="10" spans="1:24" ht="18" x14ac:dyDescent="0.25">
      <c r="A10" s="424"/>
      <c r="B10" s="424"/>
      <c r="C10" s="424"/>
      <c r="D10" s="424"/>
      <c r="E10" s="424"/>
      <c r="F10" s="424"/>
      <c r="G10" s="424"/>
      <c r="H10" s="424"/>
      <c r="I10" s="426"/>
      <c r="J10" s="482"/>
      <c r="K10" s="482"/>
      <c r="L10" s="482"/>
      <c r="M10" s="482"/>
      <c r="N10" s="472"/>
      <c r="O10" s="472"/>
      <c r="P10" s="424"/>
      <c r="Q10" s="473" t="s">
        <v>47</v>
      </c>
      <c r="R10" s="474" t="s">
        <v>343</v>
      </c>
      <c r="S10" s="474" t="s">
        <v>46</v>
      </c>
      <c r="T10" s="474" t="s">
        <v>47</v>
      </c>
      <c r="U10" s="474" t="s">
        <v>45</v>
      </c>
      <c r="V10" s="474" t="s">
        <v>44</v>
      </c>
      <c r="W10" s="423"/>
      <c r="X10" s="425"/>
    </row>
    <row r="11" spans="1:24" s="188" customFormat="1" ht="72" x14ac:dyDescent="0.2">
      <c r="A11" s="183" t="s">
        <v>447</v>
      </c>
      <c r="B11" s="184" t="s">
        <v>448</v>
      </c>
      <c r="C11" s="183" t="s">
        <v>555</v>
      </c>
      <c r="D11" s="184" t="s">
        <v>556</v>
      </c>
      <c r="E11" s="184" t="s">
        <v>449</v>
      </c>
      <c r="F11" s="184" t="s">
        <v>277</v>
      </c>
      <c r="G11" s="185">
        <v>2985817.7700000009</v>
      </c>
      <c r="H11" s="186" t="s">
        <v>450</v>
      </c>
      <c r="I11" s="185">
        <v>0</v>
      </c>
      <c r="J11" s="483">
        <v>2985817.7700000009</v>
      </c>
      <c r="K11" s="483">
        <v>2985817.7700000009</v>
      </c>
      <c r="L11" s="483">
        <v>2985817.7700000009</v>
      </c>
      <c r="M11" s="483">
        <v>2985817.7700000009</v>
      </c>
      <c r="N11" s="207">
        <v>100</v>
      </c>
      <c r="O11" s="207">
        <v>100</v>
      </c>
      <c r="P11" s="184" t="s">
        <v>294</v>
      </c>
      <c r="Q11" s="183" t="s">
        <v>557</v>
      </c>
      <c r="R11" s="238" t="s">
        <v>1296</v>
      </c>
      <c r="S11" s="183" t="s">
        <v>559</v>
      </c>
      <c r="T11" s="183" t="s">
        <v>558</v>
      </c>
      <c r="U11" s="183" t="s">
        <v>560</v>
      </c>
      <c r="V11" s="183" t="s">
        <v>560</v>
      </c>
      <c r="W11" s="238" t="s">
        <v>364</v>
      </c>
      <c r="X11" s="187" t="s">
        <v>851</v>
      </c>
    </row>
    <row r="12" spans="1:24" s="188" customFormat="1" ht="90" x14ac:dyDescent="0.2">
      <c r="A12" s="183" t="s">
        <v>1711</v>
      </c>
      <c r="B12" s="184" t="s">
        <v>1712</v>
      </c>
      <c r="C12" s="183" t="s">
        <v>1417</v>
      </c>
      <c r="D12" s="184" t="s">
        <v>1418</v>
      </c>
      <c r="E12" s="184" t="s">
        <v>475</v>
      </c>
      <c r="F12" s="184" t="s">
        <v>361</v>
      </c>
      <c r="G12" s="185">
        <v>3004890.7600000007</v>
      </c>
      <c r="H12" s="186" t="s">
        <v>450</v>
      </c>
      <c r="I12" s="185">
        <v>0</v>
      </c>
      <c r="J12" s="483">
        <v>3004890.7600000007</v>
      </c>
      <c r="K12" s="483">
        <v>3004890.7600000007</v>
      </c>
      <c r="L12" s="483">
        <v>3004890.7600000007</v>
      </c>
      <c r="M12" s="483">
        <v>3004890.7600000007</v>
      </c>
      <c r="N12" s="207">
        <v>100</v>
      </c>
      <c r="O12" s="207">
        <v>100</v>
      </c>
      <c r="P12" s="184" t="s">
        <v>1052</v>
      </c>
      <c r="Q12" s="183" t="s">
        <v>623</v>
      </c>
      <c r="R12" s="238" t="s">
        <v>1713</v>
      </c>
      <c r="S12" s="183" t="s">
        <v>1713</v>
      </c>
      <c r="T12" s="183" t="s">
        <v>1714</v>
      </c>
      <c r="U12" s="183" t="s">
        <v>1715</v>
      </c>
      <c r="V12" s="183" t="s">
        <v>1715</v>
      </c>
      <c r="W12" s="183" t="s">
        <v>364</v>
      </c>
      <c r="X12" s="187" t="s">
        <v>1716</v>
      </c>
    </row>
    <row r="13" spans="1:24" s="188" customFormat="1" ht="108" x14ac:dyDescent="0.2">
      <c r="A13" s="183" t="s">
        <v>1711</v>
      </c>
      <c r="B13" s="184" t="s">
        <v>1712</v>
      </c>
      <c r="C13" s="183" t="s">
        <v>1422</v>
      </c>
      <c r="D13" s="184" t="s">
        <v>1423</v>
      </c>
      <c r="E13" s="184" t="s">
        <v>855</v>
      </c>
      <c r="F13" s="184" t="s">
        <v>361</v>
      </c>
      <c r="G13" s="185">
        <v>3075552.8600000008</v>
      </c>
      <c r="H13" s="186" t="s">
        <v>450</v>
      </c>
      <c r="I13" s="185">
        <v>0</v>
      </c>
      <c r="J13" s="483">
        <v>3075552.8600000008</v>
      </c>
      <c r="K13" s="483">
        <v>3075552.8600000008</v>
      </c>
      <c r="L13" s="483">
        <v>3075552.8600000008</v>
      </c>
      <c r="M13" s="483">
        <v>3075552.8600000008</v>
      </c>
      <c r="N13" s="207">
        <v>100</v>
      </c>
      <c r="O13" s="207">
        <v>100</v>
      </c>
      <c r="P13" s="184" t="s">
        <v>294</v>
      </c>
      <c r="Q13" s="183" t="s">
        <v>623</v>
      </c>
      <c r="R13" s="238" t="s">
        <v>1713</v>
      </c>
      <c r="S13" s="183" t="s">
        <v>1713</v>
      </c>
      <c r="T13" s="183" t="s">
        <v>1714</v>
      </c>
      <c r="U13" s="183" t="s">
        <v>1715</v>
      </c>
      <c r="V13" s="183" t="s">
        <v>1715</v>
      </c>
      <c r="W13" s="183" t="s">
        <v>364</v>
      </c>
      <c r="X13" s="187" t="s">
        <v>1716</v>
      </c>
    </row>
    <row r="14" spans="1:24" s="188" customFormat="1" ht="72" x14ac:dyDescent="0.2">
      <c r="A14" s="183" t="s">
        <v>1297</v>
      </c>
      <c r="B14" s="184" t="s">
        <v>1298</v>
      </c>
      <c r="C14" s="183" t="s">
        <v>1267</v>
      </c>
      <c r="D14" s="184" t="s">
        <v>1268</v>
      </c>
      <c r="E14" s="184" t="s">
        <v>1299</v>
      </c>
      <c r="F14" s="184" t="s">
        <v>277</v>
      </c>
      <c r="G14" s="185">
        <v>489622.7900000001</v>
      </c>
      <c r="H14" s="186" t="s">
        <v>1300</v>
      </c>
      <c r="I14" s="185">
        <v>0</v>
      </c>
      <c r="J14" s="483">
        <v>489622.7900000001</v>
      </c>
      <c r="K14" s="483">
        <v>489622.7900000001</v>
      </c>
      <c r="L14" s="483">
        <v>489622.7900000001</v>
      </c>
      <c r="M14" s="483">
        <v>489622.7900000001</v>
      </c>
      <c r="N14" s="207">
        <v>100</v>
      </c>
      <c r="O14" s="207">
        <v>100</v>
      </c>
      <c r="P14" s="184" t="s">
        <v>1054</v>
      </c>
      <c r="Q14" s="183" t="s">
        <v>725</v>
      </c>
      <c r="R14" s="238" t="s">
        <v>1301</v>
      </c>
      <c r="S14" s="183" t="s">
        <v>1301</v>
      </c>
      <c r="T14" s="183" t="s">
        <v>1302</v>
      </c>
      <c r="U14" s="183" t="s">
        <v>1303</v>
      </c>
      <c r="V14" s="183" t="s">
        <v>1303</v>
      </c>
      <c r="W14" s="183" t="s">
        <v>364</v>
      </c>
      <c r="X14" s="187" t="s">
        <v>864</v>
      </c>
    </row>
    <row r="15" spans="1:24" s="188" customFormat="1" ht="72" x14ac:dyDescent="0.2">
      <c r="A15" s="183" t="s">
        <v>1297</v>
      </c>
      <c r="B15" s="184" t="s">
        <v>1298</v>
      </c>
      <c r="C15" s="183" t="s">
        <v>1436</v>
      </c>
      <c r="D15" s="184" t="s">
        <v>1437</v>
      </c>
      <c r="E15" s="184" t="s">
        <v>1299</v>
      </c>
      <c r="F15" s="184" t="s">
        <v>277</v>
      </c>
      <c r="G15" s="185">
        <v>495845.01000000007</v>
      </c>
      <c r="H15" s="186" t="s">
        <v>1717</v>
      </c>
      <c r="I15" s="185">
        <v>0</v>
      </c>
      <c r="J15" s="483">
        <v>495845.01000000007</v>
      </c>
      <c r="K15" s="483">
        <v>495845.01000000007</v>
      </c>
      <c r="L15" s="483">
        <v>495845.01000000007</v>
      </c>
      <c r="M15" s="483">
        <v>495845.01000000007</v>
      </c>
      <c r="N15" s="207">
        <v>100</v>
      </c>
      <c r="O15" s="207">
        <v>100</v>
      </c>
      <c r="P15" s="184" t="s">
        <v>1306</v>
      </c>
      <c r="Q15" s="183" t="s">
        <v>1718</v>
      </c>
      <c r="R15" s="238" t="s">
        <v>1340</v>
      </c>
      <c r="S15" s="183" t="s">
        <v>1340</v>
      </c>
      <c r="T15" s="183" t="s">
        <v>1719</v>
      </c>
      <c r="U15" s="183" t="s">
        <v>1720</v>
      </c>
      <c r="V15" s="183" t="s">
        <v>1720</v>
      </c>
      <c r="W15" s="183" t="s">
        <v>364</v>
      </c>
      <c r="X15" s="187" t="s">
        <v>864</v>
      </c>
    </row>
    <row r="16" spans="1:24" s="188" customFormat="1" ht="63" x14ac:dyDescent="0.2">
      <c r="A16" s="183" t="s">
        <v>1721</v>
      </c>
      <c r="B16" s="184" t="s">
        <v>1722</v>
      </c>
      <c r="C16" s="183" t="s">
        <v>1487</v>
      </c>
      <c r="D16" s="184" t="s">
        <v>1488</v>
      </c>
      <c r="E16" s="184" t="s">
        <v>1299</v>
      </c>
      <c r="F16" s="184" t="s">
        <v>410</v>
      </c>
      <c r="G16" s="185">
        <v>69307.400000000009</v>
      </c>
      <c r="H16" s="186" t="s">
        <v>1723</v>
      </c>
      <c r="I16" s="185">
        <v>0</v>
      </c>
      <c r="J16" s="483">
        <v>69307.400000000009</v>
      </c>
      <c r="K16" s="483">
        <v>69307.400000000009</v>
      </c>
      <c r="L16" s="483">
        <v>69307.400000000009</v>
      </c>
      <c r="M16" s="483">
        <v>69307.400000000009</v>
      </c>
      <c r="N16" s="207">
        <v>100</v>
      </c>
      <c r="O16" s="207">
        <v>100</v>
      </c>
      <c r="P16" s="184" t="s">
        <v>1057</v>
      </c>
      <c r="Q16" s="183" t="s">
        <v>1724</v>
      </c>
      <c r="R16" s="238" t="s">
        <v>1725</v>
      </c>
      <c r="S16" s="183" t="s">
        <v>1725</v>
      </c>
      <c r="T16" s="183" t="s">
        <v>1719</v>
      </c>
      <c r="U16" s="183" t="s">
        <v>1720</v>
      </c>
      <c r="V16" s="183" t="s">
        <v>1720</v>
      </c>
      <c r="W16" s="183" t="s">
        <v>364</v>
      </c>
      <c r="X16" s="187" t="s">
        <v>853</v>
      </c>
    </row>
    <row r="17" spans="1:24" s="188" customFormat="1" ht="72" x14ac:dyDescent="0.2">
      <c r="A17" s="183" t="s">
        <v>459</v>
      </c>
      <c r="B17" s="184" t="s">
        <v>126</v>
      </c>
      <c r="C17" s="183" t="s">
        <v>651</v>
      </c>
      <c r="D17" s="184" t="s">
        <v>652</v>
      </c>
      <c r="E17" s="184" t="s">
        <v>458</v>
      </c>
      <c r="F17" s="184" t="s">
        <v>410</v>
      </c>
      <c r="G17" s="185">
        <v>1875783.67</v>
      </c>
      <c r="H17" s="186" t="s">
        <v>852</v>
      </c>
      <c r="I17" s="185">
        <v>0</v>
      </c>
      <c r="J17" s="483">
        <v>1875783.67</v>
      </c>
      <c r="K17" s="483">
        <v>1875783.67</v>
      </c>
      <c r="L17" s="483">
        <v>1875783.67</v>
      </c>
      <c r="M17" s="483">
        <v>1875783.67</v>
      </c>
      <c r="N17" s="207">
        <v>100</v>
      </c>
      <c r="O17" s="207">
        <v>100</v>
      </c>
      <c r="P17" s="184" t="s">
        <v>861</v>
      </c>
      <c r="Q17" s="183" t="s">
        <v>653</v>
      </c>
      <c r="R17" s="238" t="s">
        <v>655</v>
      </c>
      <c r="S17" s="183" t="s">
        <v>655</v>
      </c>
      <c r="T17" s="183" t="s">
        <v>654</v>
      </c>
      <c r="U17" s="183" t="s">
        <v>1304</v>
      </c>
      <c r="V17" s="183" t="s">
        <v>1304</v>
      </c>
      <c r="W17" s="238" t="s">
        <v>364</v>
      </c>
      <c r="X17" s="187" t="s">
        <v>853</v>
      </c>
    </row>
    <row r="18" spans="1:24" s="188" customFormat="1" ht="63" x14ac:dyDescent="0.2">
      <c r="A18" s="183" t="s">
        <v>459</v>
      </c>
      <c r="B18" s="184" t="s">
        <v>126</v>
      </c>
      <c r="C18" s="183" t="s">
        <v>657</v>
      </c>
      <c r="D18" s="184" t="s">
        <v>658</v>
      </c>
      <c r="E18" s="184" t="s">
        <v>475</v>
      </c>
      <c r="F18" s="184" t="s">
        <v>410</v>
      </c>
      <c r="G18" s="185">
        <v>12014367.819999998</v>
      </c>
      <c r="H18" s="186" t="s">
        <v>854</v>
      </c>
      <c r="I18" s="185">
        <v>0</v>
      </c>
      <c r="J18" s="483">
        <v>12014367.819999998</v>
      </c>
      <c r="K18" s="483">
        <v>12014367.819999998</v>
      </c>
      <c r="L18" s="483">
        <v>12014367.819999998</v>
      </c>
      <c r="M18" s="483">
        <v>12014367.819999998</v>
      </c>
      <c r="N18" s="207">
        <v>100</v>
      </c>
      <c r="O18" s="207">
        <v>100</v>
      </c>
      <c r="P18" s="184" t="s">
        <v>1052</v>
      </c>
      <c r="Q18" s="183" t="s">
        <v>653</v>
      </c>
      <c r="R18" s="238" t="s">
        <v>655</v>
      </c>
      <c r="S18" s="183" t="s">
        <v>655</v>
      </c>
      <c r="T18" s="183" t="s">
        <v>565</v>
      </c>
      <c r="U18" s="183" t="s">
        <v>1305</v>
      </c>
      <c r="V18" s="183" t="s">
        <v>1305</v>
      </c>
      <c r="W18" s="238" t="s">
        <v>364</v>
      </c>
      <c r="X18" s="187" t="s">
        <v>853</v>
      </c>
    </row>
    <row r="19" spans="1:24" s="188" customFormat="1" ht="63" x14ac:dyDescent="0.2">
      <c r="A19" s="183" t="s">
        <v>459</v>
      </c>
      <c r="B19" s="184" t="s">
        <v>126</v>
      </c>
      <c r="C19" s="183" t="s">
        <v>660</v>
      </c>
      <c r="D19" s="184" t="s">
        <v>658</v>
      </c>
      <c r="E19" s="184" t="s">
        <v>855</v>
      </c>
      <c r="F19" s="184" t="s">
        <v>410</v>
      </c>
      <c r="G19" s="185">
        <v>19896606.489999998</v>
      </c>
      <c r="H19" s="186" t="s">
        <v>856</v>
      </c>
      <c r="I19" s="185">
        <v>0</v>
      </c>
      <c r="J19" s="483">
        <v>19896606.489999998</v>
      </c>
      <c r="K19" s="483">
        <v>19896606.489999998</v>
      </c>
      <c r="L19" s="483">
        <v>19896606.489999998</v>
      </c>
      <c r="M19" s="483">
        <v>19896606.489999998</v>
      </c>
      <c r="N19" s="207">
        <v>100</v>
      </c>
      <c r="O19" s="207">
        <v>100</v>
      </c>
      <c r="P19" s="184" t="s">
        <v>294</v>
      </c>
      <c r="Q19" s="183" t="s">
        <v>653</v>
      </c>
      <c r="R19" s="238" t="s">
        <v>655</v>
      </c>
      <c r="S19" s="183" t="s">
        <v>655</v>
      </c>
      <c r="T19" s="183" t="s">
        <v>565</v>
      </c>
      <c r="U19" s="183" t="s">
        <v>1305</v>
      </c>
      <c r="V19" s="183" t="s">
        <v>1305</v>
      </c>
      <c r="W19" s="183" t="s">
        <v>364</v>
      </c>
      <c r="X19" s="187" t="s">
        <v>853</v>
      </c>
    </row>
    <row r="20" spans="1:24" s="188" customFormat="1" ht="63" x14ac:dyDescent="0.2">
      <c r="A20" s="183" t="s">
        <v>459</v>
      </c>
      <c r="B20" s="184" t="s">
        <v>126</v>
      </c>
      <c r="C20" s="183" t="s">
        <v>662</v>
      </c>
      <c r="D20" s="184" t="s">
        <v>663</v>
      </c>
      <c r="E20" s="184" t="s">
        <v>857</v>
      </c>
      <c r="F20" s="184" t="s">
        <v>410</v>
      </c>
      <c r="G20" s="185">
        <v>2440822.040000001</v>
      </c>
      <c r="H20" s="186" t="s">
        <v>858</v>
      </c>
      <c r="I20" s="185">
        <v>0</v>
      </c>
      <c r="J20" s="483">
        <v>2440822.040000001</v>
      </c>
      <c r="K20" s="483">
        <v>2440822.040000001</v>
      </c>
      <c r="L20" s="483">
        <v>2440822.040000001</v>
      </c>
      <c r="M20" s="483">
        <v>2440822.040000001</v>
      </c>
      <c r="N20" s="207">
        <v>100</v>
      </c>
      <c r="O20" s="207">
        <v>100</v>
      </c>
      <c r="P20" s="184" t="s">
        <v>1306</v>
      </c>
      <c r="Q20" s="183" t="s">
        <v>664</v>
      </c>
      <c r="R20" s="238" t="s">
        <v>1307</v>
      </c>
      <c r="S20" s="183" t="s">
        <v>1307</v>
      </c>
      <c r="T20" s="183" t="s">
        <v>623</v>
      </c>
      <c r="U20" s="183" t="s">
        <v>1305</v>
      </c>
      <c r="V20" s="183" t="s">
        <v>1305</v>
      </c>
      <c r="W20" s="183" t="s">
        <v>364</v>
      </c>
      <c r="X20" s="187" t="s">
        <v>853</v>
      </c>
    </row>
    <row r="21" spans="1:24" s="188" customFormat="1" ht="63" x14ac:dyDescent="0.2">
      <c r="A21" s="183" t="s">
        <v>459</v>
      </c>
      <c r="B21" s="184" t="s">
        <v>126</v>
      </c>
      <c r="C21" s="183" t="s">
        <v>1490</v>
      </c>
      <c r="D21" s="184" t="s">
        <v>1491</v>
      </c>
      <c r="E21" s="184" t="s">
        <v>458</v>
      </c>
      <c r="F21" s="184" t="s">
        <v>410</v>
      </c>
      <c r="G21" s="185">
        <v>120699.95</v>
      </c>
      <c r="H21" s="186" t="s">
        <v>1726</v>
      </c>
      <c r="I21" s="185">
        <v>0</v>
      </c>
      <c r="J21" s="483">
        <v>120699.95</v>
      </c>
      <c r="K21" s="483">
        <v>120699.95</v>
      </c>
      <c r="L21" s="483">
        <v>120699.95</v>
      </c>
      <c r="M21" s="483">
        <v>120699.95</v>
      </c>
      <c r="N21" s="207">
        <v>100</v>
      </c>
      <c r="O21" s="207">
        <v>100</v>
      </c>
      <c r="P21" s="184" t="s">
        <v>861</v>
      </c>
      <c r="Q21" s="183" t="s">
        <v>1727</v>
      </c>
      <c r="R21" s="238" t="s">
        <v>1337</v>
      </c>
      <c r="S21" s="183" t="s">
        <v>1337</v>
      </c>
      <c r="T21" s="183" t="s">
        <v>1719</v>
      </c>
      <c r="U21" s="183" t="s">
        <v>1728</v>
      </c>
      <c r="V21" s="183" t="s">
        <v>1728</v>
      </c>
      <c r="W21" s="183" t="s">
        <v>364</v>
      </c>
      <c r="X21" s="187" t="s">
        <v>853</v>
      </c>
    </row>
    <row r="22" spans="1:24" s="188" customFormat="1" ht="63" x14ac:dyDescent="0.2">
      <c r="A22" s="183" t="s">
        <v>459</v>
      </c>
      <c r="B22" s="184" t="s">
        <v>126</v>
      </c>
      <c r="C22" s="183" t="s">
        <v>1494</v>
      </c>
      <c r="D22" s="184" t="s">
        <v>1495</v>
      </c>
      <c r="E22" s="184" t="s">
        <v>1299</v>
      </c>
      <c r="F22" s="184" t="s">
        <v>410</v>
      </c>
      <c r="G22" s="185">
        <v>409081.42000000004</v>
      </c>
      <c r="H22" s="186" t="s">
        <v>1729</v>
      </c>
      <c r="I22" s="185">
        <v>0</v>
      </c>
      <c r="J22" s="483">
        <v>409081.42000000004</v>
      </c>
      <c r="K22" s="483">
        <v>409081.42000000004</v>
      </c>
      <c r="L22" s="483">
        <v>409081.42000000004</v>
      </c>
      <c r="M22" s="483">
        <v>409081.42000000004</v>
      </c>
      <c r="N22" s="207">
        <v>100</v>
      </c>
      <c r="O22" s="207">
        <v>100</v>
      </c>
      <c r="P22" s="184" t="s">
        <v>1054</v>
      </c>
      <c r="Q22" s="183" t="s">
        <v>1730</v>
      </c>
      <c r="R22" s="238" t="s">
        <v>1731</v>
      </c>
      <c r="S22" s="183" t="s">
        <v>1731</v>
      </c>
      <c r="T22" s="183" t="s">
        <v>1720</v>
      </c>
      <c r="U22" s="183" t="s">
        <v>1732</v>
      </c>
      <c r="V22" s="183" t="s">
        <v>1732</v>
      </c>
      <c r="W22" s="183" t="s">
        <v>364</v>
      </c>
      <c r="X22" s="187" t="s">
        <v>853</v>
      </c>
    </row>
    <row r="23" spans="1:24" s="188" customFormat="1" ht="63" x14ac:dyDescent="0.2">
      <c r="A23" s="183" t="s">
        <v>460</v>
      </c>
      <c r="B23" s="184" t="s">
        <v>239</v>
      </c>
      <c r="C23" s="183" t="s">
        <v>666</v>
      </c>
      <c r="D23" s="184" t="s">
        <v>299</v>
      </c>
      <c r="E23" s="184" t="s">
        <v>859</v>
      </c>
      <c r="F23" s="184" t="s">
        <v>410</v>
      </c>
      <c r="G23" s="185">
        <v>2048464.3400000008</v>
      </c>
      <c r="H23" s="186" t="s">
        <v>860</v>
      </c>
      <c r="I23" s="185">
        <v>0</v>
      </c>
      <c r="J23" s="483">
        <v>2048464.3400000008</v>
      </c>
      <c r="K23" s="483">
        <v>2048464.3400000008</v>
      </c>
      <c r="L23" s="483">
        <v>2048464.3400000008</v>
      </c>
      <c r="M23" s="483">
        <v>2048464.3400000008</v>
      </c>
      <c r="N23" s="207">
        <v>100</v>
      </c>
      <c r="O23" s="207">
        <v>100</v>
      </c>
      <c r="P23" s="184" t="s">
        <v>1057</v>
      </c>
      <c r="Q23" s="183" t="s">
        <v>667</v>
      </c>
      <c r="R23" s="238" t="s">
        <v>1308</v>
      </c>
      <c r="S23" s="183" t="s">
        <v>1308</v>
      </c>
      <c r="T23" s="183" t="s">
        <v>668</v>
      </c>
      <c r="U23" s="183" t="s">
        <v>1309</v>
      </c>
      <c r="V23" s="183" t="s">
        <v>1309</v>
      </c>
      <c r="W23" s="183" t="s">
        <v>364</v>
      </c>
      <c r="X23" s="187" t="s">
        <v>853</v>
      </c>
    </row>
    <row r="24" spans="1:24" s="188" customFormat="1" ht="63" x14ac:dyDescent="0.2">
      <c r="A24" s="183" t="s">
        <v>460</v>
      </c>
      <c r="B24" s="184" t="s">
        <v>239</v>
      </c>
      <c r="C24" s="183" t="s">
        <v>1498</v>
      </c>
      <c r="D24" s="184" t="s">
        <v>1499</v>
      </c>
      <c r="E24" s="184" t="s">
        <v>1733</v>
      </c>
      <c r="F24" s="184" t="s">
        <v>410</v>
      </c>
      <c r="G24" s="185">
        <v>3519443.8400000008</v>
      </c>
      <c r="H24" s="186" t="s">
        <v>1734</v>
      </c>
      <c r="I24" s="185">
        <v>0</v>
      </c>
      <c r="J24" s="483">
        <v>3519443.8400000008</v>
      </c>
      <c r="K24" s="483">
        <v>3519443.8400000008</v>
      </c>
      <c r="L24" s="483">
        <v>3519443.8400000008</v>
      </c>
      <c r="M24" s="483">
        <v>3519443.8400000008</v>
      </c>
      <c r="N24" s="207">
        <v>100</v>
      </c>
      <c r="O24" s="207">
        <v>100</v>
      </c>
      <c r="P24" s="184" t="s">
        <v>1053</v>
      </c>
      <c r="Q24" s="183" t="s">
        <v>1336</v>
      </c>
      <c r="R24" s="238" t="s">
        <v>1731</v>
      </c>
      <c r="S24" s="183" t="s">
        <v>1731</v>
      </c>
      <c r="T24" s="183" t="s">
        <v>1735</v>
      </c>
      <c r="U24" s="183" t="s">
        <v>1720</v>
      </c>
      <c r="V24" s="183" t="s">
        <v>1720</v>
      </c>
      <c r="W24" s="183" t="s">
        <v>364</v>
      </c>
      <c r="X24" s="187" t="s">
        <v>853</v>
      </c>
    </row>
    <row r="25" spans="1:24" s="188" customFormat="1" ht="63" x14ac:dyDescent="0.2">
      <c r="A25" s="183" t="s">
        <v>460</v>
      </c>
      <c r="B25" s="184" t="s">
        <v>239</v>
      </c>
      <c r="C25" s="183" t="s">
        <v>1504</v>
      </c>
      <c r="D25" s="184" t="s">
        <v>299</v>
      </c>
      <c r="E25" s="184" t="s">
        <v>1736</v>
      </c>
      <c r="F25" s="184" t="s">
        <v>410</v>
      </c>
      <c r="G25" s="185">
        <v>414770.06000000006</v>
      </c>
      <c r="H25" s="186" t="s">
        <v>1737</v>
      </c>
      <c r="I25" s="185">
        <v>0</v>
      </c>
      <c r="J25" s="483">
        <v>414770.06000000006</v>
      </c>
      <c r="K25" s="483">
        <v>414770.06000000006</v>
      </c>
      <c r="L25" s="483">
        <v>414770.06000000006</v>
      </c>
      <c r="M25" s="483">
        <v>414770.06000000006</v>
      </c>
      <c r="N25" s="207">
        <v>100</v>
      </c>
      <c r="O25" s="207">
        <v>100</v>
      </c>
      <c r="P25" s="184" t="s">
        <v>1057</v>
      </c>
      <c r="Q25" s="183" t="s">
        <v>1738</v>
      </c>
      <c r="R25" s="238" t="s">
        <v>1718</v>
      </c>
      <c r="S25" s="183" t="s">
        <v>1718</v>
      </c>
      <c r="T25" s="183" t="s">
        <v>1720</v>
      </c>
      <c r="U25" s="183" t="s">
        <v>1732</v>
      </c>
      <c r="V25" s="183" t="s">
        <v>1732</v>
      </c>
      <c r="W25" s="183" t="s">
        <v>364</v>
      </c>
      <c r="X25" s="187" t="s">
        <v>853</v>
      </c>
    </row>
    <row r="26" spans="1:24" s="188" customFormat="1" ht="63" x14ac:dyDescent="0.2">
      <c r="A26" s="183" t="s">
        <v>460</v>
      </c>
      <c r="B26" s="184" t="s">
        <v>239</v>
      </c>
      <c r="C26" s="183" t="s">
        <v>1508</v>
      </c>
      <c r="D26" s="184" t="s">
        <v>1509</v>
      </c>
      <c r="E26" s="184" t="s">
        <v>1733</v>
      </c>
      <c r="F26" s="184" t="s">
        <v>410</v>
      </c>
      <c r="G26" s="185">
        <v>43178.59</v>
      </c>
      <c r="H26" s="186" t="s">
        <v>1739</v>
      </c>
      <c r="I26" s="185">
        <v>0</v>
      </c>
      <c r="J26" s="483">
        <v>43178.59</v>
      </c>
      <c r="K26" s="483">
        <v>43178.59</v>
      </c>
      <c r="L26" s="483">
        <v>43178.59</v>
      </c>
      <c r="M26" s="483">
        <v>43178.59</v>
      </c>
      <c r="N26" s="207">
        <v>100</v>
      </c>
      <c r="O26" s="207">
        <v>100</v>
      </c>
      <c r="P26" s="184" t="s">
        <v>1057</v>
      </c>
      <c r="Q26" s="183" t="s">
        <v>1724</v>
      </c>
      <c r="R26" s="238" t="s">
        <v>1725</v>
      </c>
      <c r="S26" s="183" t="s">
        <v>1725</v>
      </c>
      <c r="T26" s="183" t="s">
        <v>1719</v>
      </c>
      <c r="U26" s="183" t="s">
        <v>1720</v>
      </c>
      <c r="V26" s="183" t="s">
        <v>1720</v>
      </c>
      <c r="W26" s="183" t="s">
        <v>364</v>
      </c>
      <c r="X26" s="187" t="s">
        <v>853</v>
      </c>
    </row>
    <row r="27" spans="1:24" s="188" customFormat="1" ht="63" x14ac:dyDescent="0.2">
      <c r="A27" s="183" t="s">
        <v>460</v>
      </c>
      <c r="B27" s="184" t="s">
        <v>239</v>
      </c>
      <c r="C27" s="183" t="s">
        <v>1511</v>
      </c>
      <c r="D27" s="184" t="s">
        <v>1509</v>
      </c>
      <c r="E27" s="184" t="s">
        <v>1740</v>
      </c>
      <c r="F27" s="184" t="s">
        <v>410</v>
      </c>
      <c r="G27" s="185">
        <v>90171.070000000022</v>
      </c>
      <c r="H27" s="186" t="s">
        <v>1739</v>
      </c>
      <c r="I27" s="185">
        <v>0</v>
      </c>
      <c r="J27" s="483">
        <v>90171.070000000022</v>
      </c>
      <c r="K27" s="483">
        <v>90171.070000000022</v>
      </c>
      <c r="L27" s="483">
        <v>90171.070000000022</v>
      </c>
      <c r="M27" s="483">
        <v>90171.070000000022</v>
      </c>
      <c r="N27" s="207">
        <v>100</v>
      </c>
      <c r="O27" s="207">
        <v>100</v>
      </c>
      <c r="P27" s="184" t="s">
        <v>1057</v>
      </c>
      <c r="Q27" s="183" t="s">
        <v>1738</v>
      </c>
      <c r="R27" s="238" t="s">
        <v>1718</v>
      </c>
      <c r="S27" s="183" t="s">
        <v>1725</v>
      </c>
      <c r="T27" s="183" t="s">
        <v>1720</v>
      </c>
      <c r="U27" s="183" t="s">
        <v>1732</v>
      </c>
      <c r="V27" s="183" t="s">
        <v>1732</v>
      </c>
      <c r="W27" s="183" t="s">
        <v>364</v>
      </c>
      <c r="X27" s="187" t="s">
        <v>853</v>
      </c>
    </row>
    <row r="28" spans="1:24" s="188" customFormat="1" ht="63" x14ac:dyDescent="0.2">
      <c r="A28" s="183" t="s">
        <v>460</v>
      </c>
      <c r="B28" s="184" t="s">
        <v>239</v>
      </c>
      <c r="C28" s="183" t="s">
        <v>1515</v>
      </c>
      <c r="D28" s="184" t="s">
        <v>1516</v>
      </c>
      <c r="E28" s="184" t="s">
        <v>458</v>
      </c>
      <c r="F28" s="184" t="s">
        <v>410</v>
      </c>
      <c r="G28" s="185">
        <v>358662.87000000005</v>
      </c>
      <c r="H28" s="186" t="s">
        <v>1741</v>
      </c>
      <c r="I28" s="185">
        <v>0</v>
      </c>
      <c r="J28" s="483">
        <v>358662.87000000005</v>
      </c>
      <c r="K28" s="483">
        <v>358662.87000000005</v>
      </c>
      <c r="L28" s="483">
        <v>358662.87000000005</v>
      </c>
      <c r="M28" s="483">
        <v>358662.87000000005</v>
      </c>
      <c r="N28" s="207">
        <v>100</v>
      </c>
      <c r="O28" s="207">
        <v>100</v>
      </c>
      <c r="P28" s="184" t="s">
        <v>1057</v>
      </c>
      <c r="Q28" s="183" t="s">
        <v>1738</v>
      </c>
      <c r="R28" s="183" t="s">
        <v>1718</v>
      </c>
      <c r="S28" s="183" t="s">
        <v>1718</v>
      </c>
      <c r="T28" s="183" t="s">
        <v>1720</v>
      </c>
      <c r="U28" s="183" t="s">
        <v>1732</v>
      </c>
      <c r="V28" s="183" t="s">
        <v>1732</v>
      </c>
      <c r="W28" s="183" t="s">
        <v>364</v>
      </c>
      <c r="X28" s="187" t="s">
        <v>853</v>
      </c>
    </row>
    <row r="29" spans="1:24" s="188" customFormat="1" ht="63" x14ac:dyDescent="0.2">
      <c r="A29" s="183" t="s">
        <v>460</v>
      </c>
      <c r="B29" s="184" t="s">
        <v>239</v>
      </c>
      <c r="C29" s="183" t="s">
        <v>1518</v>
      </c>
      <c r="D29" s="184" t="s">
        <v>1519</v>
      </c>
      <c r="E29" s="184" t="s">
        <v>1742</v>
      </c>
      <c r="F29" s="184" t="s">
        <v>410</v>
      </c>
      <c r="G29" s="185">
        <v>64842.000000000007</v>
      </c>
      <c r="H29" s="186" t="s">
        <v>1743</v>
      </c>
      <c r="I29" s="185">
        <v>0</v>
      </c>
      <c r="J29" s="483">
        <v>64842.000000000007</v>
      </c>
      <c r="K29" s="483">
        <v>64842.000000000007</v>
      </c>
      <c r="L29" s="483">
        <v>64842.000000000007</v>
      </c>
      <c r="M29" s="483">
        <v>64842.000000000007</v>
      </c>
      <c r="N29" s="207">
        <v>100</v>
      </c>
      <c r="O29" s="207">
        <v>100</v>
      </c>
      <c r="P29" s="184" t="s">
        <v>1057</v>
      </c>
      <c r="Q29" s="183" t="s">
        <v>1724</v>
      </c>
      <c r="R29" s="183" t="s">
        <v>1725</v>
      </c>
      <c r="S29" s="183" t="s">
        <v>1725</v>
      </c>
      <c r="T29" s="183" t="s">
        <v>1719</v>
      </c>
      <c r="U29" s="183" t="s">
        <v>1720</v>
      </c>
      <c r="V29" s="183" t="s">
        <v>1720</v>
      </c>
      <c r="W29" s="183" t="s">
        <v>364</v>
      </c>
      <c r="X29" s="187" t="s">
        <v>853</v>
      </c>
    </row>
    <row r="30" spans="1:24" s="188" customFormat="1" ht="63" x14ac:dyDescent="0.2">
      <c r="A30" s="183" t="s">
        <v>460</v>
      </c>
      <c r="B30" s="184" t="s">
        <v>239</v>
      </c>
      <c r="C30" s="183" t="s">
        <v>1522</v>
      </c>
      <c r="D30" s="184" t="s">
        <v>1519</v>
      </c>
      <c r="E30" s="184" t="s">
        <v>1744</v>
      </c>
      <c r="F30" s="184" t="s">
        <v>410</v>
      </c>
      <c r="G30" s="185">
        <v>32421</v>
      </c>
      <c r="H30" s="186" t="s">
        <v>1739</v>
      </c>
      <c r="I30" s="185">
        <v>0</v>
      </c>
      <c r="J30" s="483">
        <v>32421</v>
      </c>
      <c r="K30" s="483">
        <v>32421</v>
      </c>
      <c r="L30" s="483">
        <v>32421</v>
      </c>
      <c r="M30" s="483">
        <v>32421</v>
      </c>
      <c r="N30" s="207">
        <v>100</v>
      </c>
      <c r="O30" s="207">
        <v>100</v>
      </c>
      <c r="P30" s="184" t="s">
        <v>1057</v>
      </c>
      <c r="Q30" s="183" t="s">
        <v>1724</v>
      </c>
      <c r="R30" s="183" t="s">
        <v>1725</v>
      </c>
      <c r="S30" s="183" t="s">
        <v>1725</v>
      </c>
      <c r="T30" s="183" t="s">
        <v>1719</v>
      </c>
      <c r="U30" s="183" t="s">
        <v>1720</v>
      </c>
      <c r="V30" s="183" t="s">
        <v>1720</v>
      </c>
      <c r="W30" s="183" t="s">
        <v>364</v>
      </c>
      <c r="X30" s="187" t="s">
        <v>853</v>
      </c>
    </row>
    <row r="31" spans="1:24" s="188" customFormat="1" ht="63" x14ac:dyDescent="0.2">
      <c r="A31" s="183" t="s">
        <v>460</v>
      </c>
      <c r="B31" s="184" t="s">
        <v>239</v>
      </c>
      <c r="C31" s="183" t="s">
        <v>1524</v>
      </c>
      <c r="D31" s="184" t="s">
        <v>1519</v>
      </c>
      <c r="E31" s="184" t="s">
        <v>458</v>
      </c>
      <c r="F31" s="184" t="s">
        <v>410</v>
      </c>
      <c r="G31" s="185">
        <v>45154.040000000008</v>
      </c>
      <c r="H31" s="186" t="s">
        <v>1739</v>
      </c>
      <c r="I31" s="185">
        <v>0</v>
      </c>
      <c r="J31" s="483">
        <v>45154.040000000008</v>
      </c>
      <c r="K31" s="483">
        <v>45154.040000000008</v>
      </c>
      <c r="L31" s="483">
        <v>45154.040000000008</v>
      </c>
      <c r="M31" s="483">
        <v>45154.040000000008</v>
      </c>
      <c r="N31" s="207">
        <v>100</v>
      </c>
      <c r="O31" s="207">
        <v>100</v>
      </c>
      <c r="P31" s="184" t="s">
        <v>1057</v>
      </c>
      <c r="Q31" s="183" t="s">
        <v>1724</v>
      </c>
      <c r="R31" s="183" t="s">
        <v>1725</v>
      </c>
      <c r="S31" s="183" t="s">
        <v>1725</v>
      </c>
      <c r="T31" s="183" t="s">
        <v>1719</v>
      </c>
      <c r="U31" s="183" t="s">
        <v>1720</v>
      </c>
      <c r="V31" s="183" t="s">
        <v>1720</v>
      </c>
      <c r="W31" s="183" t="s">
        <v>364</v>
      </c>
      <c r="X31" s="187" t="s">
        <v>853</v>
      </c>
    </row>
    <row r="32" spans="1:24" s="188" customFormat="1" ht="63" x14ac:dyDescent="0.2">
      <c r="A32" s="183" t="s">
        <v>460</v>
      </c>
      <c r="B32" s="184" t="s">
        <v>239</v>
      </c>
      <c r="C32" s="183" t="s">
        <v>1526</v>
      </c>
      <c r="D32" s="184" t="s">
        <v>1519</v>
      </c>
      <c r="E32" s="184" t="s">
        <v>1745</v>
      </c>
      <c r="F32" s="184" t="s">
        <v>410</v>
      </c>
      <c r="G32" s="185">
        <v>31980.39</v>
      </c>
      <c r="H32" s="186" t="s">
        <v>1323</v>
      </c>
      <c r="I32" s="185">
        <v>0</v>
      </c>
      <c r="J32" s="483">
        <v>31980.39</v>
      </c>
      <c r="K32" s="483">
        <v>31980.39</v>
      </c>
      <c r="L32" s="483">
        <v>31980.39</v>
      </c>
      <c r="M32" s="483">
        <v>31980.39</v>
      </c>
      <c r="N32" s="207">
        <v>100</v>
      </c>
      <c r="O32" s="207">
        <v>100</v>
      </c>
      <c r="P32" s="184" t="s">
        <v>1057</v>
      </c>
      <c r="Q32" s="183" t="s">
        <v>1724</v>
      </c>
      <c r="R32" s="183" t="s">
        <v>1725</v>
      </c>
      <c r="S32" s="183" t="s">
        <v>1725</v>
      </c>
      <c r="T32" s="183" t="s">
        <v>1719</v>
      </c>
      <c r="U32" s="183" t="s">
        <v>1720</v>
      </c>
      <c r="V32" s="183" t="s">
        <v>1720</v>
      </c>
      <c r="W32" s="183" t="s">
        <v>364</v>
      </c>
      <c r="X32" s="187" t="s">
        <v>853</v>
      </c>
    </row>
    <row r="33" spans="1:24" s="188" customFormat="1" ht="63" x14ac:dyDescent="0.2">
      <c r="A33" s="183" t="s">
        <v>460</v>
      </c>
      <c r="B33" s="184" t="s">
        <v>239</v>
      </c>
      <c r="C33" s="183" t="s">
        <v>1528</v>
      </c>
      <c r="D33" s="184" t="s">
        <v>1519</v>
      </c>
      <c r="E33" s="184" t="s">
        <v>1746</v>
      </c>
      <c r="F33" s="184" t="s">
        <v>410</v>
      </c>
      <c r="G33" s="185">
        <v>32056.429999999997</v>
      </c>
      <c r="H33" s="186" t="s">
        <v>1323</v>
      </c>
      <c r="I33" s="185">
        <v>0</v>
      </c>
      <c r="J33" s="483">
        <v>32056.429999999997</v>
      </c>
      <c r="K33" s="483">
        <v>32056.429999999997</v>
      </c>
      <c r="L33" s="483">
        <v>32056.429999999997</v>
      </c>
      <c r="M33" s="483">
        <v>32056.429999999997</v>
      </c>
      <c r="N33" s="207">
        <v>100</v>
      </c>
      <c r="O33" s="207">
        <v>100</v>
      </c>
      <c r="P33" s="184" t="s">
        <v>1057</v>
      </c>
      <c r="Q33" s="183" t="s">
        <v>1724</v>
      </c>
      <c r="R33" s="183" t="s">
        <v>1725</v>
      </c>
      <c r="S33" s="183" t="s">
        <v>1725</v>
      </c>
      <c r="T33" s="183" t="s">
        <v>1719</v>
      </c>
      <c r="U33" s="183" t="s">
        <v>1720</v>
      </c>
      <c r="V33" s="183" t="s">
        <v>1720</v>
      </c>
      <c r="W33" s="183" t="s">
        <v>364</v>
      </c>
      <c r="X33" s="187" t="s">
        <v>853</v>
      </c>
    </row>
    <row r="34" spans="1:24" s="188" customFormat="1" ht="63" x14ac:dyDescent="0.2">
      <c r="A34" s="183" t="s">
        <v>460</v>
      </c>
      <c r="B34" s="184" t="s">
        <v>239</v>
      </c>
      <c r="C34" s="183" t="s">
        <v>1530</v>
      </c>
      <c r="D34" s="184" t="s">
        <v>1531</v>
      </c>
      <c r="E34" s="184" t="s">
        <v>458</v>
      </c>
      <c r="F34" s="184" t="s">
        <v>410</v>
      </c>
      <c r="G34" s="185">
        <v>44980.350000000013</v>
      </c>
      <c r="H34" s="186" t="s">
        <v>1739</v>
      </c>
      <c r="I34" s="185">
        <v>0</v>
      </c>
      <c r="J34" s="483">
        <v>44980.350000000013</v>
      </c>
      <c r="K34" s="483">
        <v>44980.350000000013</v>
      </c>
      <c r="L34" s="483">
        <v>44980.350000000013</v>
      </c>
      <c r="M34" s="483">
        <v>44980.350000000013</v>
      </c>
      <c r="N34" s="207">
        <v>100</v>
      </c>
      <c r="O34" s="207">
        <v>100</v>
      </c>
      <c r="P34" s="184" t="s">
        <v>1057</v>
      </c>
      <c r="Q34" s="183" t="s">
        <v>1747</v>
      </c>
      <c r="R34" s="183" t="s">
        <v>1731</v>
      </c>
      <c r="S34" s="183" t="s">
        <v>1731</v>
      </c>
      <c r="T34" s="183" t="s">
        <v>1719</v>
      </c>
      <c r="U34" s="183" t="s">
        <v>1732</v>
      </c>
      <c r="V34" s="183" t="s">
        <v>1732</v>
      </c>
      <c r="W34" s="183" t="s">
        <v>364</v>
      </c>
      <c r="X34" s="187" t="s">
        <v>853</v>
      </c>
    </row>
    <row r="35" spans="1:24" s="188" customFormat="1" ht="108" x14ac:dyDescent="0.2">
      <c r="A35" s="183" t="s">
        <v>463</v>
      </c>
      <c r="B35" s="184" t="s">
        <v>240</v>
      </c>
      <c r="C35" s="183" t="s">
        <v>669</v>
      </c>
      <c r="D35" s="184" t="s">
        <v>670</v>
      </c>
      <c r="E35" s="184" t="s">
        <v>458</v>
      </c>
      <c r="F35" s="184" t="s">
        <v>277</v>
      </c>
      <c r="G35" s="185">
        <v>6388769.4000000004</v>
      </c>
      <c r="H35" s="186" t="s">
        <v>464</v>
      </c>
      <c r="I35" s="185">
        <v>0</v>
      </c>
      <c r="J35" s="483">
        <v>6388769.4000000004</v>
      </c>
      <c r="K35" s="483">
        <v>6388769.4000000004</v>
      </c>
      <c r="L35" s="483">
        <v>6388769.4000000004</v>
      </c>
      <c r="M35" s="483">
        <v>6388769.4000000004</v>
      </c>
      <c r="N35" s="207">
        <v>100</v>
      </c>
      <c r="O35" s="207">
        <v>100</v>
      </c>
      <c r="P35" s="184" t="s">
        <v>861</v>
      </c>
      <c r="Q35" s="183" t="s">
        <v>557</v>
      </c>
      <c r="R35" s="238" t="s">
        <v>1296</v>
      </c>
      <c r="S35" s="183" t="s">
        <v>559</v>
      </c>
      <c r="T35" s="183" t="s">
        <v>558</v>
      </c>
      <c r="U35" s="183" t="s">
        <v>560</v>
      </c>
      <c r="V35" s="183" t="s">
        <v>560</v>
      </c>
      <c r="W35" s="183" t="s">
        <v>364</v>
      </c>
      <c r="X35" s="187" t="s">
        <v>851</v>
      </c>
    </row>
    <row r="36" spans="1:24" s="188" customFormat="1" ht="117" x14ac:dyDescent="0.2">
      <c r="A36" s="183" t="s">
        <v>463</v>
      </c>
      <c r="B36" s="184" t="s">
        <v>240</v>
      </c>
      <c r="C36" s="183" t="s">
        <v>671</v>
      </c>
      <c r="D36" s="184" t="s">
        <v>1265</v>
      </c>
      <c r="E36" s="184" t="s">
        <v>458</v>
      </c>
      <c r="F36" s="184" t="s">
        <v>277</v>
      </c>
      <c r="G36" s="185">
        <v>1356287.22</v>
      </c>
      <c r="H36" s="186" t="s">
        <v>465</v>
      </c>
      <c r="I36" s="185">
        <v>0</v>
      </c>
      <c r="J36" s="483">
        <v>1356287.22</v>
      </c>
      <c r="K36" s="483">
        <v>1356287.22</v>
      </c>
      <c r="L36" s="483">
        <v>1356287.22</v>
      </c>
      <c r="M36" s="483">
        <v>1356287.22</v>
      </c>
      <c r="N36" s="207">
        <v>100</v>
      </c>
      <c r="O36" s="207">
        <v>100</v>
      </c>
      <c r="P36" s="184" t="s">
        <v>862</v>
      </c>
      <c r="Q36" s="183" t="s">
        <v>672</v>
      </c>
      <c r="R36" s="238" t="s">
        <v>1310</v>
      </c>
      <c r="S36" s="183" t="s">
        <v>673</v>
      </c>
      <c r="T36" s="183" t="s">
        <v>558</v>
      </c>
      <c r="U36" s="183" t="s">
        <v>560</v>
      </c>
      <c r="V36" s="183" t="s">
        <v>560</v>
      </c>
      <c r="W36" s="183" t="s">
        <v>364</v>
      </c>
      <c r="X36" s="187" t="s">
        <v>851</v>
      </c>
    </row>
    <row r="37" spans="1:24" s="188" customFormat="1" ht="72" x14ac:dyDescent="0.2">
      <c r="A37" s="183" t="s">
        <v>463</v>
      </c>
      <c r="B37" s="184" t="s">
        <v>240</v>
      </c>
      <c r="C37" s="183" t="s">
        <v>674</v>
      </c>
      <c r="D37" s="184" t="s">
        <v>675</v>
      </c>
      <c r="E37" s="184" t="s">
        <v>462</v>
      </c>
      <c r="F37" s="184" t="s">
        <v>277</v>
      </c>
      <c r="G37" s="185">
        <v>537156.65000000026</v>
      </c>
      <c r="H37" s="186" t="s">
        <v>863</v>
      </c>
      <c r="I37" s="185">
        <v>0</v>
      </c>
      <c r="J37" s="483">
        <v>537156.65000000026</v>
      </c>
      <c r="K37" s="483">
        <v>537156.65000000026</v>
      </c>
      <c r="L37" s="483">
        <v>537156.65000000026</v>
      </c>
      <c r="M37" s="483">
        <v>537156.65000000026</v>
      </c>
      <c r="N37" s="207">
        <v>100</v>
      </c>
      <c r="O37" s="207">
        <v>100</v>
      </c>
      <c r="P37" s="184" t="s">
        <v>1054</v>
      </c>
      <c r="Q37" s="183" t="s">
        <v>667</v>
      </c>
      <c r="R37" s="238" t="s">
        <v>1311</v>
      </c>
      <c r="S37" s="183" t="s">
        <v>1308</v>
      </c>
      <c r="T37" s="183" t="s">
        <v>676</v>
      </c>
      <c r="U37" s="183"/>
      <c r="V37" s="183" t="s">
        <v>1312</v>
      </c>
      <c r="W37" s="183" t="s">
        <v>364</v>
      </c>
      <c r="X37" s="187" t="s">
        <v>864</v>
      </c>
    </row>
    <row r="38" spans="1:24" s="188" customFormat="1" ht="81" x14ac:dyDescent="0.2">
      <c r="A38" s="183" t="s">
        <v>466</v>
      </c>
      <c r="B38" s="184" t="s">
        <v>293</v>
      </c>
      <c r="C38" s="183" t="s">
        <v>678</v>
      </c>
      <c r="D38" s="184" t="s">
        <v>679</v>
      </c>
      <c r="E38" s="184" t="s">
        <v>859</v>
      </c>
      <c r="F38" s="184" t="s">
        <v>439</v>
      </c>
      <c r="G38" s="185">
        <v>412900.14000000007</v>
      </c>
      <c r="H38" s="186" t="s">
        <v>470</v>
      </c>
      <c r="I38" s="185">
        <v>0</v>
      </c>
      <c r="J38" s="483">
        <v>412900.14000000007</v>
      </c>
      <c r="K38" s="483">
        <v>412900.14000000007</v>
      </c>
      <c r="L38" s="483">
        <v>412900.14000000007</v>
      </c>
      <c r="M38" s="483">
        <v>412900.14000000007</v>
      </c>
      <c r="N38" s="207">
        <v>100</v>
      </c>
      <c r="O38" s="207">
        <v>100</v>
      </c>
      <c r="P38" s="184" t="s">
        <v>1313</v>
      </c>
      <c r="Q38" s="183" t="s">
        <v>667</v>
      </c>
      <c r="R38" s="238" t="s">
        <v>1314</v>
      </c>
      <c r="S38" s="183" t="s">
        <v>1314</v>
      </c>
      <c r="T38" s="183" t="s">
        <v>1315</v>
      </c>
      <c r="U38" s="183" t="s">
        <v>1316</v>
      </c>
      <c r="V38" s="183" t="s">
        <v>1316</v>
      </c>
      <c r="W38" s="183" t="s">
        <v>364</v>
      </c>
      <c r="X38" s="187" t="s">
        <v>865</v>
      </c>
    </row>
    <row r="39" spans="1:24" s="188" customFormat="1" ht="81" x14ac:dyDescent="0.2">
      <c r="A39" s="183" t="s">
        <v>466</v>
      </c>
      <c r="B39" s="184" t="s">
        <v>293</v>
      </c>
      <c r="C39" s="183" t="s">
        <v>680</v>
      </c>
      <c r="D39" s="184" t="s">
        <v>681</v>
      </c>
      <c r="E39" s="184" t="s">
        <v>859</v>
      </c>
      <c r="F39" s="184" t="s">
        <v>410</v>
      </c>
      <c r="G39" s="185">
        <v>275266.76000000007</v>
      </c>
      <c r="H39" s="186" t="s">
        <v>471</v>
      </c>
      <c r="I39" s="185">
        <v>0</v>
      </c>
      <c r="J39" s="483">
        <v>275266.76000000007</v>
      </c>
      <c r="K39" s="483">
        <v>275266.76000000007</v>
      </c>
      <c r="L39" s="483">
        <v>275266.76000000007</v>
      </c>
      <c r="M39" s="483">
        <v>275266.76000000007</v>
      </c>
      <c r="N39" s="207">
        <v>100</v>
      </c>
      <c r="O39" s="207">
        <v>100</v>
      </c>
      <c r="P39" s="184" t="s">
        <v>1313</v>
      </c>
      <c r="Q39" s="183" t="s">
        <v>667</v>
      </c>
      <c r="R39" s="238" t="s">
        <v>1314</v>
      </c>
      <c r="S39" s="183" t="s">
        <v>1314</v>
      </c>
      <c r="T39" s="183" t="s">
        <v>1315</v>
      </c>
      <c r="U39" s="183" t="s">
        <v>1316</v>
      </c>
      <c r="V39" s="183" t="s">
        <v>1316</v>
      </c>
      <c r="W39" s="183" t="s">
        <v>364</v>
      </c>
      <c r="X39" s="187" t="s">
        <v>853</v>
      </c>
    </row>
    <row r="40" spans="1:24" s="188" customFormat="1" ht="63" x14ac:dyDescent="0.2">
      <c r="A40" s="183" t="s">
        <v>466</v>
      </c>
      <c r="B40" s="184" t="s">
        <v>293</v>
      </c>
      <c r="C40" s="183" t="s">
        <v>682</v>
      </c>
      <c r="D40" s="184" t="s">
        <v>683</v>
      </c>
      <c r="E40" s="184" t="s">
        <v>469</v>
      </c>
      <c r="F40" s="184" t="s">
        <v>439</v>
      </c>
      <c r="G40" s="185">
        <v>133621.16000000009</v>
      </c>
      <c r="H40" s="186" t="s">
        <v>471</v>
      </c>
      <c r="I40" s="185">
        <v>0</v>
      </c>
      <c r="J40" s="483">
        <v>133621.16000000009</v>
      </c>
      <c r="K40" s="483">
        <v>133621.16000000009</v>
      </c>
      <c r="L40" s="483">
        <v>133621.16000000009</v>
      </c>
      <c r="M40" s="483">
        <v>133621.16000000009</v>
      </c>
      <c r="N40" s="207">
        <v>100</v>
      </c>
      <c r="O40" s="207">
        <v>100</v>
      </c>
      <c r="P40" s="184" t="s">
        <v>861</v>
      </c>
      <c r="Q40" s="183" t="s">
        <v>684</v>
      </c>
      <c r="R40" s="238" t="s">
        <v>1314</v>
      </c>
      <c r="S40" s="183" t="s">
        <v>1314</v>
      </c>
      <c r="T40" s="183" t="s">
        <v>1315</v>
      </c>
      <c r="U40" s="183" t="s">
        <v>1316</v>
      </c>
      <c r="V40" s="183" t="s">
        <v>1316</v>
      </c>
      <c r="W40" s="183" t="s">
        <v>364</v>
      </c>
      <c r="X40" s="187" t="s">
        <v>865</v>
      </c>
    </row>
    <row r="41" spans="1:24" s="188" customFormat="1" ht="63" x14ac:dyDescent="0.2">
      <c r="A41" s="183" t="s">
        <v>466</v>
      </c>
      <c r="B41" s="184" t="s">
        <v>293</v>
      </c>
      <c r="C41" s="183" t="s">
        <v>686</v>
      </c>
      <c r="D41" s="184" t="s">
        <v>687</v>
      </c>
      <c r="E41" s="184" t="s">
        <v>469</v>
      </c>
      <c r="F41" s="184" t="s">
        <v>410</v>
      </c>
      <c r="G41" s="185">
        <v>89080.760000000009</v>
      </c>
      <c r="H41" s="186" t="s">
        <v>471</v>
      </c>
      <c r="I41" s="185">
        <v>0</v>
      </c>
      <c r="J41" s="483">
        <v>89080.760000000009</v>
      </c>
      <c r="K41" s="483">
        <v>89080.760000000009</v>
      </c>
      <c r="L41" s="483">
        <v>89080.760000000009</v>
      </c>
      <c r="M41" s="483">
        <v>89080.760000000009</v>
      </c>
      <c r="N41" s="207">
        <v>100</v>
      </c>
      <c r="O41" s="207">
        <v>100</v>
      </c>
      <c r="P41" s="184" t="s">
        <v>861</v>
      </c>
      <c r="Q41" s="183" t="s">
        <v>684</v>
      </c>
      <c r="R41" s="238" t="s">
        <v>1314</v>
      </c>
      <c r="S41" s="183" t="s">
        <v>1314</v>
      </c>
      <c r="T41" s="183" t="s">
        <v>1315</v>
      </c>
      <c r="U41" s="183" t="s">
        <v>1316</v>
      </c>
      <c r="V41" s="183" t="s">
        <v>1316</v>
      </c>
      <c r="W41" s="183" t="s">
        <v>364</v>
      </c>
      <c r="X41" s="187" t="s">
        <v>853</v>
      </c>
    </row>
    <row r="42" spans="1:24" s="188" customFormat="1" ht="63" x14ac:dyDescent="0.2">
      <c r="A42" s="183" t="s">
        <v>466</v>
      </c>
      <c r="B42" s="184" t="s">
        <v>293</v>
      </c>
      <c r="C42" s="183" t="s">
        <v>688</v>
      </c>
      <c r="D42" s="184" t="s">
        <v>689</v>
      </c>
      <c r="E42" s="184" t="s">
        <v>461</v>
      </c>
      <c r="F42" s="184" t="s">
        <v>439</v>
      </c>
      <c r="G42" s="185">
        <v>224961.00000000009</v>
      </c>
      <c r="H42" s="186" t="s">
        <v>470</v>
      </c>
      <c r="I42" s="185">
        <v>0</v>
      </c>
      <c r="J42" s="483">
        <v>224961.00000000009</v>
      </c>
      <c r="K42" s="483">
        <v>224961.00000000009</v>
      </c>
      <c r="L42" s="483">
        <v>224961.00000000009</v>
      </c>
      <c r="M42" s="483">
        <v>224961.00000000009</v>
      </c>
      <c r="N42" s="207">
        <v>100</v>
      </c>
      <c r="O42" s="207">
        <v>100</v>
      </c>
      <c r="P42" s="184" t="s">
        <v>861</v>
      </c>
      <c r="Q42" s="183" t="s">
        <v>684</v>
      </c>
      <c r="R42" s="238" t="s">
        <v>1314</v>
      </c>
      <c r="S42" s="183" t="s">
        <v>1314</v>
      </c>
      <c r="T42" s="183" t="s">
        <v>1315</v>
      </c>
      <c r="U42" s="183" t="s">
        <v>1316</v>
      </c>
      <c r="V42" s="183" t="s">
        <v>1316</v>
      </c>
      <c r="W42" s="183" t="s">
        <v>364</v>
      </c>
      <c r="X42" s="187" t="s">
        <v>865</v>
      </c>
    </row>
    <row r="43" spans="1:24" s="188" customFormat="1" ht="63" x14ac:dyDescent="0.2">
      <c r="A43" s="183" t="s">
        <v>466</v>
      </c>
      <c r="B43" s="184" t="s">
        <v>293</v>
      </c>
      <c r="C43" s="183" t="s">
        <v>690</v>
      </c>
      <c r="D43" s="184" t="s">
        <v>691</v>
      </c>
      <c r="E43" s="184" t="s">
        <v>461</v>
      </c>
      <c r="F43" s="184" t="s">
        <v>410</v>
      </c>
      <c r="G43" s="185">
        <v>149974.00000000009</v>
      </c>
      <c r="H43" s="186" t="s">
        <v>471</v>
      </c>
      <c r="I43" s="185">
        <v>0</v>
      </c>
      <c r="J43" s="483">
        <v>149974.00000000009</v>
      </c>
      <c r="K43" s="483">
        <v>149974.00000000009</v>
      </c>
      <c r="L43" s="483">
        <v>149974.00000000009</v>
      </c>
      <c r="M43" s="483">
        <v>149974.00000000009</v>
      </c>
      <c r="N43" s="207">
        <v>100</v>
      </c>
      <c r="O43" s="207">
        <v>100</v>
      </c>
      <c r="P43" s="184" t="s">
        <v>861</v>
      </c>
      <c r="Q43" s="183" t="s">
        <v>684</v>
      </c>
      <c r="R43" s="238" t="s">
        <v>1314</v>
      </c>
      <c r="S43" s="183" t="s">
        <v>1314</v>
      </c>
      <c r="T43" s="183" t="s">
        <v>1315</v>
      </c>
      <c r="U43" s="183" t="s">
        <v>1316</v>
      </c>
      <c r="V43" s="183" t="s">
        <v>1316</v>
      </c>
      <c r="W43" s="183" t="s">
        <v>364</v>
      </c>
      <c r="X43" s="187" t="s">
        <v>853</v>
      </c>
    </row>
    <row r="44" spans="1:24" s="188" customFormat="1" ht="72" x14ac:dyDescent="0.2">
      <c r="A44" s="183" t="s">
        <v>466</v>
      </c>
      <c r="B44" s="184" t="s">
        <v>293</v>
      </c>
      <c r="C44" s="183" t="s">
        <v>692</v>
      </c>
      <c r="D44" s="184" t="s">
        <v>693</v>
      </c>
      <c r="E44" s="184" t="s">
        <v>453</v>
      </c>
      <c r="F44" s="184" t="s">
        <v>439</v>
      </c>
      <c r="G44" s="185">
        <v>566199.17000000027</v>
      </c>
      <c r="H44" s="186" t="s">
        <v>470</v>
      </c>
      <c r="I44" s="185">
        <v>0</v>
      </c>
      <c r="J44" s="483">
        <v>566199.17000000027</v>
      </c>
      <c r="K44" s="483">
        <v>566199.17000000027</v>
      </c>
      <c r="L44" s="483">
        <v>566199.17000000027</v>
      </c>
      <c r="M44" s="483">
        <v>566199.17000000027</v>
      </c>
      <c r="N44" s="207">
        <v>100</v>
      </c>
      <c r="O44" s="207">
        <v>100</v>
      </c>
      <c r="P44" s="184" t="s">
        <v>1313</v>
      </c>
      <c r="Q44" s="183" t="s">
        <v>684</v>
      </c>
      <c r="R44" s="238" t="s">
        <v>1314</v>
      </c>
      <c r="S44" s="183" t="s">
        <v>1314</v>
      </c>
      <c r="T44" s="183" t="s">
        <v>1315</v>
      </c>
      <c r="U44" s="183" t="s">
        <v>1316</v>
      </c>
      <c r="V44" s="183" t="s">
        <v>1316</v>
      </c>
      <c r="W44" s="183" t="s">
        <v>364</v>
      </c>
      <c r="X44" s="187" t="s">
        <v>865</v>
      </c>
    </row>
    <row r="45" spans="1:24" s="188" customFormat="1" ht="72" x14ac:dyDescent="0.2">
      <c r="A45" s="183" t="s">
        <v>466</v>
      </c>
      <c r="B45" s="184" t="s">
        <v>293</v>
      </c>
      <c r="C45" s="183" t="s">
        <v>694</v>
      </c>
      <c r="D45" s="184" t="s">
        <v>695</v>
      </c>
      <c r="E45" s="184" t="s">
        <v>453</v>
      </c>
      <c r="F45" s="184" t="s">
        <v>410</v>
      </c>
      <c r="G45" s="185">
        <v>377466.11000000004</v>
      </c>
      <c r="H45" s="186" t="s">
        <v>471</v>
      </c>
      <c r="I45" s="185">
        <v>0</v>
      </c>
      <c r="J45" s="483">
        <v>377466.11000000004</v>
      </c>
      <c r="K45" s="483">
        <v>377466.11000000004</v>
      </c>
      <c r="L45" s="483">
        <v>377466.11000000004</v>
      </c>
      <c r="M45" s="483">
        <v>377466.11000000004</v>
      </c>
      <c r="N45" s="207">
        <v>100</v>
      </c>
      <c r="O45" s="207">
        <v>100</v>
      </c>
      <c r="P45" s="184" t="s">
        <v>1313</v>
      </c>
      <c r="Q45" s="183" t="s">
        <v>684</v>
      </c>
      <c r="R45" s="238" t="s">
        <v>1314</v>
      </c>
      <c r="S45" s="183" t="s">
        <v>1314</v>
      </c>
      <c r="T45" s="183" t="s">
        <v>1315</v>
      </c>
      <c r="U45" s="183" t="s">
        <v>1316</v>
      </c>
      <c r="V45" s="183" t="s">
        <v>1316</v>
      </c>
      <c r="W45" s="183" t="s">
        <v>364</v>
      </c>
      <c r="X45" s="187" t="s">
        <v>853</v>
      </c>
    </row>
    <row r="46" spans="1:24" s="188" customFormat="1" ht="63" x14ac:dyDescent="0.2">
      <c r="A46" s="183" t="s">
        <v>466</v>
      </c>
      <c r="B46" s="184" t="s">
        <v>293</v>
      </c>
      <c r="C46" s="183" t="s">
        <v>696</v>
      </c>
      <c r="D46" s="184" t="s">
        <v>697</v>
      </c>
      <c r="E46" s="184" t="s">
        <v>457</v>
      </c>
      <c r="F46" s="184" t="s">
        <v>439</v>
      </c>
      <c r="G46" s="185">
        <v>580537.00000000023</v>
      </c>
      <c r="H46" s="186" t="s">
        <v>866</v>
      </c>
      <c r="I46" s="185">
        <v>0</v>
      </c>
      <c r="J46" s="483">
        <v>580537.00000000023</v>
      </c>
      <c r="K46" s="483">
        <v>580537.00000000023</v>
      </c>
      <c r="L46" s="483">
        <v>580537.00000000023</v>
      </c>
      <c r="M46" s="483">
        <v>580537.00000000023</v>
      </c>
      <c r="N46" s="207">
        <v>100</v>
      </c>
      <c r="O46" s="207">
        <v>100</v>
      </c>
      <c r="P46" s="184" t="s">
        <v>1313</v>
      </c>
      <c r="Q46" s="183" t="s">
        <v>655</v>
      </c>
      <c r="R46" s="183" t="s">
        <v>1314</v>
      </c>
      <c r="S46" s="183" t="s">
        <v>1314</v>
      </c>
      <c r="T46" s="183" t="s">
        <v>1315</v>
      </c>
      <c r="U46" s="183" t="s">
        <v>1316</v>
      </c>
      <c r="V46" s="183" t="s">
        <v>1316</v>
      </c>
      <c r="W46" s="183" t="s">
        <v>364</v>
      </c>
      <c r="X46" s="187" t="s">
        <v>865</v>
      </c>
    </row>
    <row r="47" spans="1:24" s="188" customFormat="1" ht="63" x14ac:dyDescent="0.2">
      <c r="A47" s="183" t="s">
        <v>466</v>
      </c>
      <c r="B47" s="184" t="s">
        <v>293</v>
      </c>
      <c r="C47" s="183" t="s">
        <v>698</v>
      </c>
      <c r="D47" s="184" t="s">
        <v>699</v>
      </c>
      <c r="E47" s="184" t="s">
        <v>457</v>
      </c>
      <c r="F47" s="184" t="s">
        <v>410</v>
      </c>
      <c r="G47" s="185">
        <v>387024.67000000004</v>
      </c>
      <c r="H47" s="186" t="s">
        <v>470</v>
      </c>
      <c r="I47" s="185">
        <v>0</v>
      </c>
      <c r="J47" s="483">
        <v>387024.67000000004</v>
      </c>
      <c r="K47" s="483">
        <v>387024.67000000004</v>
      </c>
      <c r="L47" s="483">
        <v>387024.67000000004</v>
      </c>
      <c r="M47" s="483">
        <v>387024.67000000004</v>
      </c>
      <c r="N47" s="207">
        <v>100</v>
      </c>
      <c r="O47" s="207">
        <v>100</v>
      </c>
      <c r="P47" s="184" t="s">
        <v>1313</v>
      </c>
      <c r="Q47" s="183" t="s">
        <v>655</v>
      </c>
      <c r="R47" s="183" t="s">
        <v>1314</v>
      </c>
      <c r="S47" s="183" t="s">
        <v>1314</v>
      </c>
      <c r="T47" s="183" t="s">
        <v>1315</v>
      </c>
      <c r="U47" s="183" t="s">
        <v>1316</v>
      </c>
      <c r="V47" s="183" t="s">
        <v>1316</v>
      </c>
      <c r="W47" s="183" t="s">
        <v>364</v>
      </c>
      <c r="X47" s="187" t="s">
        <v>853</v>
      </c>
    </row>
    <row r="48" spans="1:24" ht="63" x14ac:dyDescent="0.25">
      <c r="A48" s="183" t="s">
        <v>466</v>
      </c>
      <c r="B48" s="184" t="s">
        <v>293</v>
      </c>
      <c r="C48" s="183" t="s">
        <v>700</v>
      </c>
      <c r="D48" s="184" t="s">
        <v>701</v>
      </c>
      <c r="E48" s="184" t="s">
        <v>867</v>
      </c>
      <c r="F48" s="184" t="s">
        <v>439</v>
      </c>
      <c r="G48" s="185">
        <v>324391.58000000007</v>
      </c>
      <c r="H48" s="186" t="s">
        <v>470</v>
      </c>
      <c r="I48" s="185">
        <v>0</v>
      </c>
      <c r="J48" s="483">
        <v>324391.58000000007</v>
      </c>
      <c r="K48" s="483">
        <v>324391.58000000007</v>
      </c>
      <c r="L48" s="483">
        <v>324391.58000000007</v>
      </c>
      <c r="M48" s="483">
        <v>324391.58000000007</v>
      </c>
      <c r="N48" s="207">
        <v>100</v>
      </c>
      <c r="O48" s="207">
        <v>100</v>
      </c>
      <c r="P48" s="184" t="s">
        <v>861</v>
      </c>
      <c r="Q48" s="183" t="s">
        <v>655</v>
      </c>
      <c r="R48" s="183" t="s">
        <v>1314</v>
      </c>
      <c r="S48" s="183" t="s">
        <v>1314</v>
      </c>
      <c r="T48" s="183" t="s">
        <v>1315</v>
      </c>
      <c r="U48" s="183" t="s">
        <v>1316</v>
      </c>
      <c r="V48" s="183" t="s">
        <v>1316</v>
      </c>
      <c r="W48" s="183" t="s">
        <v>364</v>
      </c>
      <c r="X48" s="475" t="s">
        <v>865</v>
      </c>
    </row>
    <row r="49" spans="1:24" ht="63" x14ac:dyDescent="0.25">
      <c r="A49" s="183" t="s">
        <v>466</v>
      </c>
      <c r="B49" s="184" t="s">
        <v>293</v>
      </c>
      <c r="C49" s="183" t="s">
        <v>702</v>
      </c>
      <c r="D49" s="184" t="s">
        <v>703</v>
      </c>
      <c r="E49" s="184" t="s">
        <v>867</v>
      </c>
      <c r="F49" s="184" t="s">
        <v>410</v>
      </c>
      <c r="G49" s="185">
        <v>216261.05000000008</v>
      </c>
      <c r="H49" s="186" t="s">
        <v>471</v>
      </c>
      <c r="I49" s="185">
        <v>0</v>
      </c>
      <c r="J49" s="483">
        <v>216261.05000000008</v>
      </c>
      <c r="K49" s="483">
        <v>216261.05000000008</v>
      </c>
      <c r="L49" s="483">
        <v>216261.05000000008</v>
      </c>
      <c r="M49" s="483">
        <v>216261.05000000008</v>
      </c>
      <c r="N49" s="207">
        <v>100</v>
      </c>
      <c r="O49" s="207">
        <v>100</v>
      </c>
      <c r="P49" s="184" t="s">
        <v>861</v>
      </c>
      <c r="Q49" s="183" t="s">
        <v>655</v>
      </c>
      <c r="R49" s="183" t="s">
        <v>1314</v>
      </c>
      <c r="S49" s="183" t="s">
        <v>1314</v>
      </c>
      <c r="T49" s="183" t="s">
        <v>1315</v>
      </c>
      <c r="U49" s="183" t="s">
        <v>1316</v>
      </c>
      <c r="V49" s="183" t="s">
        <v>1316</v>
      </c>
      <c r="W49" s="183" t="s">
        <v>364</v>
      </c>
      <c r="X49" s="475" t="s">
        <v>853</v>
      </c>
    </row>
    <row r="50" spans="1:24" ht="63" x14ac:dyDescent="0.25">
      <c r="A50" s="183" t="s">
        <v>466</v>
      </c>
      <c r="B50" s="184" t="s">
        <v>293</v>
      </c>
      <c r="C50" s="183" t="s">
        <v>704</v>
      </c>
      <c r="D50" s="184" t="s">
        <v>278</v>
      </c>
      <c r="E50" s="184" t="s">
        <v>454</v>
      </c>
      <c r="F50" s="184" t="s">
        <v>410</v>
      </c>
      <c r="G50" s="185">
        <v>596580.10000000021</v>
      </c>
      <c r="H50" s="186" t="s">
        <v>467</v>
      </c>
      <c r="I50" s="185">
        <v>0</v>
      </c>
      <c r="J50" s="483">
        <v>596580.10000000021</v>
      </c>
      <c r="K50" s="483">
        <v>596580.10000000021</v>
      </c>
      <c r="L50" s="483">
        <v>596580.10000000021</v>
      </c>
      <c r="M50" s="483">
        <v>596580.10000000021</v>
      </c>
      <c r="N50" s="207">
        <v>100</v>
      </c>
      <c r="O50" s="207">
        <v>100</v>
      </c>
      <c r="P50" s="184" t="s">
        <v>1054</v>
      </c>
      <c r="Q50" s="183" t="s">
        <v>705</v>
      </c>
      <c r="R50" s="183" t="s">
        <v>558</v>
      </c>
      <c r="S50" s="183" t="s">
        <v>1317</v>
      </c>
      <c r="T50" s="183" t="s">
        <v>706</v>
      </c>
      <c r="U50" s="183" t="s">
        <v>729</v>
      </c>
      <c r="V50" s="183" t="s">
        <v>729</v>
      </c>
      <c r="W50" s="183" t="s">
        <v>364</v>
      </c>
      <c r="X50" s="475" t="s">
        <v>853</v>
      </c>
    </row>
    <row r="51" spans="1:24" ht="63" x14ac:dyDescent="0.25">
      <c r="A51" s="183" t="s">
        <v>466</v>
      </c>
      <c r="B51" s="184" t="s">
        <v>293</v>
      </c>
      <c r="C51" s="183" t="s">
        <v>708</v>
      </c>
      <c r="D51" s="184" t="s">
        <v>278</v>
      </c>
      <c r="E51" s="184" t="s">
        <v>868</v>
      </c>
      <c r="F51" s="184" t="s">
        <v>410</v>
      </c>
      <c r="G51" s="185">
        <v>247733.68000000008</v>
      </c>
      <c r="H51" s="186" t="s">
        <v>468</v>
      </c>
      <c r="I51" s="185">
        <v>0</v>
      </c>
      <c r="J51" s="483">
        <v>247733.68000000008</v>
      </c>
      <c r="K51" s="483">
        <v>247733.68000000008</v>
      </c>
      <c r="L51" s="483">
        <v>247733.68000000008</v>
      </c>
      <c r="M51" s="483">
        <v>247733.68000000008</v>
      </c>
      <c r="N51" s="207">
        <v>100</v>
      </c>
      <c r="O51" s="207">
        <v>100</v>
      </c>
      <c r="P51" s="184" t="s">
        <v>1054</v>
      </c>
      <c r="Q51" s="183" t="s">
        <v>705</v>
      </c>
      <c r="R51" s="183" t="s">
        <v>558</v>
      </c>
      <c r="S51" s="183" t="s">
        <v>1317</v>
      </c>
      <c r="T51" s="183" t="s">
        <v>706</v>
      </c>
      <c r="U51" s="183" t="s">
        <v>729</v>
      </c>
      <c r="V51" s="183" t="s">
        <v>729</v>
      </c>
      <c r="W51" s="183" t="s">
        <v>364</v>
      </c>
      <c r="X51" s="475" t="s">
        <v>853</v>
      </c>
    </row>
    <row r="52" spans="1:24" ht="63" x14ac:dyDescent="0.25">
      <c r="A52" s="183" t="s">
        <v>466</v>
      </c>
      <c r="B52" s="184" t="s">
        <v>293</v>
      </c>
      <c r="C52" s="183" t="s">
        <v>711</v>
      </c>
      <c r="D52" s="184" t="s">
        <v>278</v>
      </c>
      <c r="E52" s="184" t="s">
        <v>859</v>
      </c>
      <c r="F52" s="184" t="s">
        <v>410</v>
      </c>
      <c r="G52" s="185">
        <v>354392.34000000008</v>
      </c>
      <c r="H52" s="186" t="s">
        <v>869</v>
      </c>
      <c r="I52" s="185">
        <v>0</v>
      </c>
      <c r="J52" s="483">
        <v>354392.34000000008</v>
      </c>
      <c r="K52" s="483">
        <v>354392.34000000008</v>
      </c>
      <c r="L52" s="483">
        <v>354392.34000000008</v>
      </c>
      <c r="M52" s="483">
        <v>354392.34000000008</v>
      </c>
      <c r="N52" s="207">
        <v>100</v>
      </c>
      <c r="O52" s="207">
        <v>100</v>
      </c>
      <c r="P52" s="184" t="s">
        <v>1054</v>
      </c>
      <c r="Q52" s="183" t="s">
        <v>705</v>
      </c>
      <c r="R52" s="183" t="s">
        <v>558</v>
      </c>
      <c r="S52" s="183" t="s">
        <v>1317</v>
      </c>
      <c r="T52" s="183" t="s">
        <v>706</v>
      </c>
      <c r="U52" s="183" t="s">
        <v>729</v>
      </c>
      <c r="V52" s="183" t="s">
        <v>729</v>
      </c>
      <c r="W52" s="183" t="s">
        <v>364</v>
      </c>
      <c r="X52" s="475" t="s">
        <v>853</v>
      </c>
    </row>
    <row r="53" spans="1:24" ht="63" x14ac:dyDescent="0.25">
      <c r="A53" s="183" t="s">
        <v>466</v>
      </c>
      <c r="B53" s="184" t="s">
        <v>293</v>
      </c>
      <c r="C53" s="183" t="s">
        <v>1533</v>
      </c>
      <c r="D53" s="184" t="s">
        <v>1534</v>
      </c>
      <c r="E53" s="184" t="s">
        <v>1299</v>
      </c>
      <c r="F53" s="184" t="s">
        <v>410</v>
      </c>
      <c r="G53" s="185">
        <v>434833.2300000001</v>
      </c>
      <c r="H53" s="186" t="s">
        <v>1748</v>
      </c>
      <c r="I53" s="185">
        <v>0</v>
      </c>
      <c r="J53" s="483">
        <v>434833.2300000001</v>
      </c>
      <c r="K53" s="483">
        <v>434833.2300000001</v>
      </c>
      <c r="L53" s="483">
        <v>434833.2300000001</v>
      </c>
      <c r="M53" s="483">
        <v>434833.2300000001</v>
      </c>
      <c r="N53" s="207">
        <v>100</v>
      </c>
      <c r="O53" s="207">
        <v>100</v>
      </c>
      <c r="P53" s="184" t="s">
        <v>1313</v>
      </c>
      <c r="Q53" s="183" t="s">
        <v>623</v>
      </c>
      <c r="R53" s="183" t="s">
        <v>1749</v>
      </c>
      <c r="S53" s="183" t="s">
        <v>1749</v>
      </c>
      <c r="T53" s="183" t="s">
        <v>1728</v>
      </c>
      <c r="U53" s="183" t="s">
        <v>1750</v>
      </c>
      <c r="V53" s="183" t="s">
        <v>1750</v>
      </c>
      <c r="W53" s="183" t="s">
        <v>364</v>
      </c>
      <c r="X53" s="475" t="s">
        <v>853</v>
      </c>
    </row>
    <row r="54" spans="1:24" ht="63" x14ac:dyDescent="0.25">
      <c r="A54" s="183" t="s">
        <v>466</v>
      </c>
      <c r="B54" s="184" t="s">
        <v>293</v>
      </c>
      <c r="C54" s="183" t="s">
        <v>1537</v>
      </c>
      <c r="D54" s="184" t="s">
        <v>1538</v>
      </c>
      <c r="E54" s="184" t="s">
        <v>458</v>
      </c>
      <c r="F54" s="184" t="s">
        <v>410</v>
      </c>
      <c r="G54" s="185">
        <v>1854051.5699999998</v>
      </c>
      <c r="H54" s="186" t="s">
        <v>869</v>
      </c>
      <c r="I54" s="185">
        <v>0</v>
      </c>
      <c r="J54" s="483">
        <v>1854051.5699999998</v>
      </c>
      <c r="K54" s="483">
        <v>1854051.5699999998</v>
      </c>
      <c r="L54" s="483">
        <v>1854051.5699999998</v>
      </c>
      <c r="M54" s="483">
        <v>1854051.5699999998</v>
      </c>
      <c r="N54" s="207">
        <v>100</v>
      </c>
      <c r="O54" s="207">
        <v>100</v>
      </c>
      <c r="P54" s="184" t="s">
        <v>1327</v>
      </c>
      <c r="Q54" s="183" t="s">
        <v>1724</v>
      </c>
      <c r="R54" s="183" t="s">
        <v>1337</v>
      </c>
      <c r="S54" s="183" t="s">
        <v>1337</v>
      </c>
      <c r="T54" s="183" t="s">
        <v>1719</v>
      </c>
      <c r="U54" s="183" t="s">
        <v>1751</v>
      </c>
      <c r="V54" s="183" t="s">
        <v>1751</v>
      </c>
      <c r="W54" s="183" t="s">
        <v>364</v>
      </c>
      <c r="X54" s="475" t="s">
        <v>853</v>
      </c>
    </row>
    <row r="55" spans="1:24" ht="63" x14ac:dyDescent="0.25">
      <c r="A55" s="183" t="s">
        <v>466</v>
      </c>
      <c r="B55" s="184" t="s">
        <v>293</v>
      </c>
      <c r="C55" s="183" t="s">
        <v>1540</v>
      </c>
      <c r="D55" s="184" t="s">
        <v>278</v>
      </c>
      <c r="E55" s="184" t="s">
        <v>1736</v>
      </c>
      <c r="F55" s="184" t="s">
        <v>410</v>
      </c>
      <c r="G55" s="185">
        <v>582686.91000000027</v>
      </c>
      <c r="H55" s="186" t="s">
        <v>1752</v>
      </c>
      <c r="I55" s="185">
        <v>0</v>
      </c>
      <c r="J55" s="483">
        <v>582686.91000000027</v>
      </c>
      <c r="K55" s="483">
        <v>582686.91000000027</v>
      </c>
      <c r="L55" s="483">
        <v>582686.91000000027</v>
      </c>
      <c r="M55" s="483">
        <v>582686.91000000027</v>
      </c>
      <c r="N55" s="207">
        <v>100</v>
      </c>
      <c r="O55" s="207">
        <v>100</v>
      </c>
      <c r="P55" s="184" t="s">
        <v>1054</v>
      </c>
      <c r="Q55" s="183" t="s">
        <v>1730</v>
      </c>
      <c r="R55" s="183" t="s">
        <v>1731</v>
      </c>
      <c r="S55" s="183" t="s">
        <v>1731</v>
      </c>
      <c r="T55" s="183" t="s">
        <v>1720</v>
      </c>
      <c r="U55" s="183" t="s">
        <v>1732</v>
      </c>
      <c r="V55" s="183" t="s">
        <v>1732</v>
      </c>
      <c r="W55" s="183" t="s">
        <v>364</v>
      </c>
      <c r="X55" s="475" t="s">
        <v>853</v>
      </c>
    </row>
    <row r="56" spans="1:24" ht="63" x14ac:dyDescent="0.25">
      <c r="A56" s="183" t="s">
        <v>466</v>
      </c>
      <c r="B56" s="184" t="s">
        <v>293</v>
      </c>
      <c r="C56" s="183" t="s">
        <v>1542</v>
      </c>
      <c r="D56" s="184" t="s">
        <v>1543</v>
      </c>
      <c r="E56" s="184" t="s">
        <v>449</v>
      </c>
      <c r="F56" s="184" t="s">
        <v>410</v>
      </c>
      <c r="G56" s="185">
        <v>738226.40000000026</v>
      </c>
      <c r="H56" s="186" t="s">
        <v>1753</v>
      </c>
      <c r="I56" s="185">
        <v>0</v>
      </c>
      <c r="J56" s="483">
        <v>738226.40000000026</v>
      </c>
      <c r="K56" s="483">
        <v>738226.40000000026</v>
      </c>
      <c r="L56" s="483">
        <v>738226.40000000026</v>
      </c>
      <c r="M56" s="483">
        <v>738226.40000000026</v>
      </c>
      <c r="N56" s="207">
        <v>100</v>
      </c>
      <c r="O56" s="207">
        <v>100</v>
      </c>
      <c r="P56" s="184" t="s">
        <v>1054</v>
      </c>
      <c r="Q56" s="183" t="s">
        <v>1731</v>
      </c>
      <c r="R56" s="183" t="s">
        <v>1337</v>
      </c>
      <c r="S56" s="183" t="s">
        <v>1337</v>
      </c>
      <c r="T56" s="183" t="s">
        <v>1719</v>
      </c>
      <c r="U56" s="183" t="s">
        <v>1728</v>
      </c>
      <c r="V56" s="183" t="s">
        <v>1728</v>
      </c>
      <c r="W56" s="183" t="s">
        <v>364</v>
      </c>
      <c r="X56" s="475" t="s">
        <v>853</v>
      </c>
    </row>
    <row r="57" spans="1:24" ht="63" x14ac:dyDescent="0.25">
      <c r="A57" s="183" t="s">
        <v>466</v>
      </c>
      <c r="B57" s="184" t="s">
        <v>293</v>
      </c>
      <c r="C57" s="183" t="s">
        <v>1544</v>
      </c>
      <c r="D57" s="184" t="s">
        <v>1545</v>
      </c>
      <c r="E57" s="184" t="s">
        <v>458</v>
      </c>
      <c r="F57" s="184" t="s">
        <v>410</v>
      </c>
      <c r="G57" s="185">
        <v>257564.50000000009</v>
      </c>
      <c r="H57" s="186" t="s">
        <v>470</v>
      </c>
      <c r="I57" s="185">
        <v>0</v>
      </c>
      <c r="J57" s="483">
        <v>257564.50000000009</v>
      </c>
      <c r="K57" s="483">
        <v>257564.50000000009</v>
      </c>
      <c r="L57" s="483">
        <v>257564.50000000009</v>
      </c>
      <c r="M57" s="483">
        <v>257564.50000000009</v>
      </c>
      <c r="N57" s="207">
        <v>100</v>
      </c>
      <c r="O57" s="207">
        <v>100</v>
      </c>
      <c r="P57" s="184" t="s">
        <v>1327</v>
      </c>
      <c r="Q57" s="183" t="s">
        <v>1731</v>
      </c>
      <c r="R57" s="183" t="s">
        <v>1754</v>
      </c>
      <c r="S57" s="183" t="s">
        <v>1754</v>
      </c>
      <c r="T57" s="183" t="s">
        <v>1728</v>
      </c>
      <c r="U57" s="183" t="s">
        <v>1755</v>
      </c>
      <c r="V57" s="183" t="s">
        <v>1755</v>
      </c>
      <c r="W57" s="183" t="s">
        <v>364</v>
      </c>
      <c r="X57" s="475" t="s">
        <v>853</v>
      </c>
    </row>
    <row r="58" spans="1:24" ht="63" x14ac:dyDescent="0.25">
      <c r="A58" s="183" t="s">
        <v>466</v>
      </c>
      <c r="B58" s="184" t="s">
        <v>293</v>
      </c>
      <c r="C58" s="183" t="s">
        <v>1547</v>
      </c>
      <c r="D58" s="184" t="s">
        <v>1534</v>
      </c>
      <c r="E58" s="184" t="s">
        <v>1299</v>
      </c>
      <c r="F58" s="184" t="s">
        <v>410</v>
      </c>
      <c r="G58" s="185">
        <v>196789.38000000009</v>
      </c>
      <c r="H58" s="186" t="s">
        <v>1756</v>
      </c>
      <c r="I58" s="185">
        <v>0</v>
      </c>
      <c r="J58" s="483">
        <v>196789.38000000009</v>
      </c>
      <c r="K58" s="483">
        <v>196789.38000000009</v>
      </c>
      <c r="L58" s="483">
        <v>196789.38000000009</v>
      </c>
      <c r="M58" s="483">
        <v>196789.38000000009</v>
      </c>
      <c r="N58" s="207">
        <v>100</v>
      </c>
      <c r="O58" s="207">
        <v>100</v>
      </c>
      <c r="P58" s="184" t="s">
        <v>861</v>
      </c>
      <c r="Q58" s="183" t="s">
        <v>1747</v>
      </c>
      <c r="R58" s="183" t="s">
        <v>1731</v>
      </c>
      <c r="S58" s="183" t="s">
        <v>1731</v>
      </c>
      <c r="T58" s="183" t="s">
        <v>1719</v>
      </c>
      <c r="U58" s="183" t="s">
        <v>1732</v>
      </c>
      <c r="V58" s="183" t="s">
        <v>1732</v>
      </c>
      <c r="W58" s="183" t="s">
        <v>364</v>
      </c>
      <c r="X58" s="475" t="s">
        <v>853</v>
      </c>
    </row>
    <row r="59" spans="1:24" ht="63" x14ac:dyDescent="0.25">
      <c r="A59" s="183" t="s">
        <v>466</v>
      </c>
      <c r="B59" s="184" t="s">
        <v>293</v>
      </c>
      <c r="C59" s="183" t="s">
        <v>1548</v>
      </c>
      <c r="D59" s="184" t="s">
        <v>278</v>
      </c>
      <c r="E59" s="184" t="s">
        <v>1757</v>
      </c>
      <c r="F59" s="184" t="s">
        <v>410</v>
      </c>
      <c r="G59" s="185">
        <v>268736.20000000007</v>
      </c>
      <c r="H59" s="186" t="s">
        <v>471</v>
      </c>
      <c r="I59" s="185">
        <v>0</v>
      </c>
      <c r="J59" s="483">
        <v>268736.20000000007</v>
      </c>
      <c r="K59" s="483">
        <v>268736.20000000007</v>
      </c>
      <c r="L59" s="483">
        <v>268736.20000000007</v>
      </c>
      <c r="M59" s="483">
        <v>268736.20000000007</v>
      </c>
      <c r="N59" s="207">
        <v>100</v>
      </c>
      <c r="O59" s="207">
        <v>100</v>
      </c>
      <c r="P59" s="184" t="s">
        <v>861</v>
      </c>
      <c r="Q59" s="183" t="s">
        <v>1747</v>
      </c>
      <c r="R59" s="183" t="s">
        <v>1731</v>
      </c>
      <c r="S59" s="183" t="s">
        <v>1731</v>
      </c>
      <c r="T59" s="183" t="s">
        <v>1719</v>
      </c>
      <c r="U59" s="183" t="s">
        <v>1732</v>
      </c>
      <c r="V59" s="183" t="s">
        <v>1732</v>
      </c>
      <c r="W59" s="183" t="s">
        <v>364</v>
      </c>
      <c r="X59" s="475" t="s">
        <v>853</v>
      </c>
    </row>
    <row r="60" spans="1:24" ht="72" x14ac:dyDescent="0.25">
      <c r="A60" s="183" t="s">
        <v>1318</v>
      </c>
      <c r="B60" s="184" t="s">
        <v>293</v>
      </c>
      <c r="C60" s="183" t="s">
        <v>1271</v>
      </c>
      <c r="D60" s="184" t="s">
        <v>1272</v>
      </c>
      <c r="E60" s="184" t="s">
        <v>1319</v>
      </c>
      <c r="F60" s="184" t="s">
        <v>277</v>
      </c>
      <c r="G60" s="185">
        <v>290277.76000000007</v>
      </c>
      <c r="H60" s="186" t="s">
        <v>866</v>
      </c>
      <c r="I60" s="185">
        <v>0</v>
      </c>
      <c r="J60" s="483">
        <v>290277.76000000007</v>
      </c>
      <c r="K60" s="483">
        <v>290277.76000000007</v>
      </c>
      <c r="L60" s="483">
        <v>290277.76000000007</v>
      </c>
      <c r="M60" s="483">
        <v>290277.76000000007</v>
      </c>
      <c r="N60" s="207">
        <v>100</v>
      </c>
      <c r="O60" s="207">
        <v>100</v>
      </c>
      <c r="P60" s="184" t="s">
        <v>861</v>
      </c>
      <c r="Q60" s="183" t="s">
        <v>725</v>
      </c>
      <c r="R60" s="183" t="s">
        <v>1301</v>
      </c>
      <c r="S60" s="183" t="s">
        <v>1301</v>
      </c>
      <c r="T60" s="183" t="s">
        <v>1302</v>
      </c>
      <c r="U60" s="183" t="s">
        <v>1303</v>
      </c>
      <c r="V60" s="183" t="s">
        <v>1303</v>
      </c>
      <c r="W60" s="183" t="s">
        <v>364</v>
      </c>
      <c r="X60" s="475" t="s">
        <v>1320</v>
      </c>
    </row>
    <row r="61" spans="1:24" ht="72" x14ac:dyDescent="0.25">
      <c r="A61" s="183" t="s">
        <v>1318</v>
      </c>
      <c r="B61" s="184" t="s">
        <v>293</v>
      </c>
      <c r="C61" s="183" t="s">
        <v>1551</v>
      </c>
      <c r="D61" s="184" t="s">
        <v>278</v>
      </c>
      <c r="E61" s="184" t="s">
        <v>1744</v>
      </c>
      <c r="F61" s="184" t="s">
        <v>277</v>
      </c>
      <c r="G61" s="185">
        <v>225678.37000000008</v>
      </c>
      <c r="H61" s="186" t="s">
        <v>470</v>
      </c>
      <c r="I61" s="185">
        <v>0</v>
      </c>
      <c r="J61" s="483">
        <v>225678.37000000008</v>
      </c>
      <c r="K61" s="483">
        <v>225678.37000000008</v>
      </c>
      <c r="L61" s="483">
        <v>225678.37000000008</v>
      </c>
      <c r="M61" s="483">
        <v>225678.37000000008</v>
      </c>
      <c r="N61" s="207">
        <v>100</v>
      </c>
      <c r="O61" s="207">
        <v>100</v>
      </c>
      <c r="P61" s="184" t="s">
        <v>1306</v>
      </c>
      <c r="Q61" s="183" t="s">
        <v>1718</v>
      </c>
      <c r="R61" s="183" t="s">
        <v>1340</v>
      </c>
      <c r="S61" s="183" t="s">
        <v>1340</v>
      </c>
      <c r="T61" s="183" t="s">
        <v>1719</v>
      </c>
      <c r="U61" s="183" t="s">
        <v>1720</v>
      </c>
      <c r="V61" s="183" t="s">
        <v>1720</v>
      </c>
      <c r="W61" s="183" t="s">
        <v>364</v>
      </c>
      <c r="X61" s="475" t="s">
        <v>864</v>
      </c>
    </row>
    <row r="62" spans="1:24" ht="72" x14ac:dyDescent="0.25">
      <c r="A62" s="183" t="s">
        <v>1318</v>
      </c>
      <c r="B62" s="184" t="s">
        <v>293</v>
      </c>
      <c r="C62" s="183" t="s">
        <v>1553</v>
      </c>
      <c r="D62" s="184" t="s">
        <v>1554</v>
      </c>
      <c r="E62" s="184" t="s">
        <v>458</v>
      </c>
      <c r="F62" s="184" t="s">
        <v>277</v>
      </c>
      <c r="G62" s="185">
        <v>264023.13000000006</v>
      </c>
      <c r="H62" s="186" t="s">
        <v>471</v>
      </c>
      <c r="I62" s="185">
        <v>0</v>
      </c>
      <c r="J62" s="483">
        <v>264023.13000000006</v>
      </c>
      <c r="K62" s="483">
        <v>264023.13000000006</v>
      </c>
      <c r="L62" s="483">
        <v>264023.13000000006</v>
      </c>
      <c r="M62" s="483">
        <v>264023.13000000006</v>
      </c>
      <c r="N62" s="207">
        <v>100</v>
      </c>
      <c r="O62" s="207">
        <v>100</v>
      </c>
      <c r="P62" s="184" t="s">
        <v>1313</v>
      </c>
      <c r="Q62" s="183" t="s">
        <v>1758</v>
      </c>
      <c r="R62" s="183" t="s">
        <v>1759</v>
      </c>
      <c r="S62" s="183" t="s">
        <v>1759</v>
      </c>
      <c r="T62" s="183" t="s">
        <v>1719</v>
      </c>
      <c r="U62" s="183" t="s">
        <v>1760</v>
      </c>
      <c r="V62" s="183" t="s">
        <v>1760</v>
      </c>
      <c r="W62" s="183" t="s">
        <v>364</v>
      </c>
      <c r="X62" s="475" t="s">
        <v>864</v>
      </c>
    </row>
    <row r="63" spans="1:24" ht="36" x14ac:dyDescent="0.25">
      <c r="A63" s="183" t="s">
        <v>1321</v>
      </c>
      <c r="B63" s="184" t="s">
        <v>1322</v>
      </c>
      <c r="C63" s="183" t="s">
        <v>1277</v>
      </c>
      <c r="D63" s="184" t="s">
        <v>1278</v>
      </c>
      <c r="E63" s="184" t="s">
        <v>1299</v>
      </c>
      <c r="F63" s="184" t="s">
        <v>405</v>
      </c>
      <c r="G63" s="185">
        <v>579824.20000000007</v>
      </c>
      <c r="H63" s="186" t="s">
        <v>1323</v>
      </c>
      <c r="I63" s="185">
        <v>0</v>
      </c>
      <c r="J63" s="483">
        <v>579824.20000000007</v>
      </c>
      <c r="K63" s="483">
        <v>579824.20000000007</v>
      </c>
      <c r="L63" s="483">
        <v>579824.20000000007</v>
      </c>
      <c r="M63" s="483">
        <v>579824.20000000007</v>
      </c>
      <c r="N63" s="207">
        <v>100</v>
      </c>
      <c r="O63" s="207">
        <v>100</v>
      </c>
      <c r="P63" s="184" t="s">
        <v>861</v>
      </c>
      <c r="Q63" s="183" t="s">
        <v>1324</v>
      </c>
      <c r="R63" s="183" t="s">
        <v>1761</v>
      </c>
      <c r="S63" s="183" t="s">
        <v>1761</v>
      </c>
      <c r="T63" s="183" t="s">
        <v>1325</v>
      </c>
      <c r="U63" s="183"/>
      <c r="V63" s="183" t="s">
        <v>1762</v>
      </c>
      <c r="W63" s="183" t="s">
        <v>364</v>
      </c>
      <c r="X63" s="475" t="s">
        <v>1326</v>
      </c>
    </row>
    <row r="64" spans="1:24" ht="63" x14ac:dyDescent="0.25">
      <c r="A64" s="183" t="s">
        <v>1763</v>
      </c>
      <c r="B64" s="184" t="s">
        <v>1764</v>
      </c>
      <c r="C64" s="183" t="s">
        <v>1560</v>
      </c>
      <c r="D64" s="184" t="s">
        <v>1561</v>
      </c>
      <c r="E64" s="184" t="s">
        <v>1765</v>
      </c>
      <c r="F64" s="184" t="s">
        <v>410</v>
      </c>
      <c r="G64" s="185">
        <v>195822.87000000008</v>
      </c>
      <c r="H64" s="186" t="s">
        <v>1766</v>
      </c>
      <c r="I64" s="185">
        <v>0</v>
      </c>
      <c r="J64" s="483">
        <v>195822.87000000008</v>
      </c>
      <c r="K64" s="483">
        <v>195822.87000000008</v>
      </c>
      <c r="L64" s="483">
        <v>195822.87000000008</v>
      </c>
      <c r="M64" s="483">
        <v>195822.87000000008</v>
      </c>
      <c r="N64" s="207">
        <v>100</v>
      </c>
      <c r="O64" s="207">
        <v>100</v>
      </c>
      <c r="P64" s="184" t="s">
        <v>1327</v>
      </c>
      <c r="Q64" s="183" t="s">
        <v>623</v>
      </c>
      <c r="R64" s="183" t="s">
        <v>1767</v>
      </c>
      <c r="S64" s="183" t="s">
        <v>1767</v>
      </c>
      <c r="T64" s="183" t="s">
        <v>1768</v>
      </c>
      <c r="U64" s="183" t="s">
        <v>1769</v>
      </c>
      <c r="V64" s="183" t="s">
        <v>1769</v>
      </c>
      <c r="W64" s="183" t="s">
        <v>364</v>
      </c>
      <c r="X64" s="475" t="s">
        <v>853</v>
      </c>
    </row>
    <row r="65" spans="1:24" ht="63" x14ac:dyDescent="0.25">
      <c r="A65" s="183" t="s">
        <v>1763</v>
      </c>
      <c r="B65" s="184" t="s">
        <v>1764</v>
      </c>
      <c r="C65" s="183" t="s">
        <v>1565</v>
      </c>
      <c r="D65" s="184" t="s">
        <v>1561</v>
      </c>
      <c r="E65" s="184" t="s">
        <v>456</v>
      </c>
      <c r="F65" s="184" t="s">
        <v>410</v>
      </c>
      <c r="G65" s="185">
        <v>113121.15</v>
      </c>
      <c r="H65" s="186" t="s">
        <v>1770</v>
      </c>
      <c r="I65" s="185">
        <v>0</v>
      </c>
      <c r="J65" s="483">
        <v>113121.15</v>
      </c>
      <c r="K65" s="483">
        <v>113121.15</v>
      </c>
      <c r="L65" s="483">
        <v>113121.15</v>
      </c>
      <c r="M65" s="483">
        <v>113121.15</v>
      </c>
      <c r="N65" s="207">
        <v>100</v>
      </c>
      <c r="O65" s="207">
        <v>100</v>
      </c>
      <c r="P65" s="184" t="s">
        <v>1327</v>
      </c>
      <c r="Q65" s="183" t="s">
        <v>623</v>
      </c>
      <c r="R65" s="183" t="s">
        <v>1767</v>
      </c>
      <c r="S65" s="183" t="s">
        <v>1767</v>
      </c>
      <c r="T65" s="183" t="s">
        <v>1768</v>
      </c>
      <c r="U65" s="183" t="s">
        <v>1769</v>
      </c>
      <c r="V65" s="183" t="s">
        <v>1769</v>
      </c>
      <c r="W65" s="183" t="s">
        <v>364</v>
      </c>
      <c r="X65" s="475" t="s">
        <v>853</v>
      </c>
    </row>
    <row r="66" spans="1:24" ht="63" x14ac:dyDescent="0.25">
      <c r="A66" s="183" t="s">
        <v>1763</v>
      </c>
      <c r="B66" s="184" t="s">
        <v>1764</v>
      </c>
      <c r="C66" s="183" t="s">
        <v>1566</v>
      </c>
      <c r="D66" s="184" t="s">
        <v>1561</v>
      </c>
      <c r="E66" s="184" t="s">
        <v>1771</v>
      </c>
      <c r="F66" s="184" t="s">
        <v>410</v>
      </c>
      <c r="G66" s="185">
        <v>328262.87000000005</v>
      </c>
      <c r="H66" s="186" t="s">
        <v>1772</v>
      </c>
      <c r="I66" s="185">
        <v>0</v>
      </c>
      <c r="J66" s="483">
        <v>328262.87000000005</v>
      </c>
      <c r="K66" s="483">
        <v>328262.87000000005</v>
      </c>
      <c r="L66" s="483">
        <v>328262.87000000005</v>
      </c>
      <c r="M66" s="483">
        <v>328262.87000000005</v>
      </c>
      <c r="N66" s="207">
        <v>100</v>
      </c>
      <c r="O66" s="207">
        <v>100</v>
      </c>
      <c r="P66" s="184" t="s">
        <v>1327</v>
      </c>
      <c r="Q66" s="183" t="s">
        <v>623</v>
      </c>
      <c r="R66" s="183" t="s">
        <v>1767</v>
      </c>
      <c r="S66" s="183" t="s">
        <v>1767</v>
      </c>
      <c r="T66" s="183" t="s">
        <v>1768</v>
      </c>
      <c r="U66" s="183" t="s">
        <v>1769</v>
      </c>
      <c r="V66" s="183" t="s">
        <v>1769</v>
      </c>
      <c r="W66" s="183" t="s">
        <v>364</v>
      </c>
      <c r="X66" s="475" t="s">
        <v>853</v>
      </c>
    </row>
    <row r="67" spans="1:24" ht="63" x14ac:dyDescent="0.25">
      <c r="A67" s="183" t="s">
        <v>1763</v>
      </c>
      <c r="B67" s="184" t="s">
        <v>1764</v>
      </c>
      <c r="C67" s="183" t="s">
        <v>1568</v>
      </c>
      <c r="D67" s="184" t="s">
        <v>1561</v>
      </c>
      <c r="E67" s="184" t="s">
        <v>1773</v>
      </c>
      <c r="F67" s="184" t="s">
        <v>410</v>
      </c>
      <c r="G67" s="185">
        <v>44544.81</v>
      </c>
      <c r="H67" s="186" t="s">
        <v>1774</v>
      </c>
      <c r="I67" s="185">
        <v>0</v>
      </c>
      <c r="J67" s="483">
        <v>44544.81</v>
      </c>
      <c r="K67" s="483">
        <v>44544.81</v>
      </c>
      <c r="L67" s="483">
        <v>44544.81</v>
      </c>
      <c r="M67" s="483">
        <v>44544.81</v>
      </c>
      <c r="N67" s="207">
        <v>100</v>
      </c>
      <c r="O67" s="207">
        <v>100</v>
      </c>
      <c r="P67" s="184" t="s">
        <v>1327</v>
      </c>
      <c r="Q67" s="183" t="s">
        <v>623</v>
      </c>
      <c r="R67" s="183" t="s">
        <v>1767</v>
      </c>
      <c r="S67" s="183" t="s">
        <v>1767</v>
      </c>
      <c r="T67" s="183" t="s">
        <v>1768</v>
      </c>
      <c r="U67" s="183" t="s">
        <v>1769</v>
      </c>
      <c r="V67" s="183" t="s">
        <v>1769</v>
      </c>
      <c r="W67" s="183" t="s">
        <v>364</v>
      </c>
      <c r="X67" s="475" t="s">
        <v>853</v>
      </c>
    </row>
    <row r="68" spans="1:24" ht="63" x14ac:dyDescent="0.25">
      <c r="A68" s="183" t="s">
        <v>1763</v>
      </c>
      <c r="B68" s="184" t="s">
        <v>1764</v>
      </c>
      <c r="C68" s="183" t="s">
        <v>1570</v>
      </c>
      <c r="D68" s="184" t="s">
        <v>1561</v>
      </c>
      <c r="E68" s="184" t="s">
        <v>1775</v>
      </c>
      <c r="F68" s="184" t="s">
        <v>410</v>
      </c>
      <c r="G68" s="185">
        <v>46278.710000000006</v>
      </c>
      <c r="H68" s="186" t="s">
        <v>1776</v>
      </c>
      <c r="I68" s="185">
        <v>0</v>
      </c>
      <c r="J68" s="483">
        <v>46278.710000000006</v>
      </c>
      <c r="K68" s="483">
        <v>46278.710000000006</v>
      </c>
      <c r="L68" s="483">
        <v>46278.710000000006</v>
      </c>
      <c r="M68" s="483">
        <v>46278.710000000006</v>
      </c>
      <c r="N68" s="207">
        <v>100</v>
      </c>
      <c r="O68" s="207">
        <v>100</v>
      </c>
      <c r="P68" s="184" t="s">
        <v>1327</v>
      </c>
      <c r="Q68" s="183" t="s">
        <v>623</v>
      </c>
      <c r="R68" s="183" t="s">
        <v>1767</v>
      </c>
      <c r="S68" s="183" t="s">
        <v>1767</v>
      </c>
      <c r="T68" s="183" t="s">
        <v>1768</v>
      </c>
      <c r="U68" s="183" t="s">
        <v>1769</v>
      </c>
      <c r="V68" s="183" t="s">
        <v>1769</v>
      </c>
      <c r="W68" s="183" t="s">
        <v>364</v>
      </c>
      <c r="X68" s="475" t="s">
        <v>853</v>
      </c>
    </row>
    <row r="69" spans="1:24" ht="63" x14ac:dyDescent="0.25">
      <c r="A69" s="183" t="s">
        <v>1763</v>
      </c>
      <c r="B69" s="184" t="s">
        <v>1764</v>
      </c>
      <c r="C69" s="183" t="s">
        <v>1572</v>
      </c>
      <c r="D69" s="184" t="s">
        <v>1561</v>
      </c>
      <c r="E69" s="184" t="s">
        <v>1777</v>
      </c>
      <c r="F69" s="184" t="s">
        <v>410</v>
      </c>
      <c r="G69" s="185">
        <v>39683.550000000003</v>
      </c>
      <c r="H69" s="186" t="s">
        <v>1778</v>
      </c>
      <c r="I69" s="185">
        <v>0</v>
      </c>
      <c r="J69" s="483">
        <v>39683.550000000003</v>
      </c>
      <c r="K69" s="483">
        <v>39683.550000000003</v>
      </c>
      <c r="L69" s="483">
        <v>39683.550000000003</v>
      </c>
      <c r="M69" s="483">
        <v>39683.550000000003</v>
      </c>
      <c r="N69" s="207">
        <v>100</v>
      </c>
      <c r="O69" s="207">
        <v>100</v>
      </c>
      <c r="P69" s="184" t="s">
        <v>1327</v>
      </c>
      <c r="Q69" s="183" t="s">
        <v>623</v>
      </c>
      <c r="R69" s="183" t="s">
        <v>1767</v>
      </c>
      <c r="S69" s="183" t="s">
        <v>1767</v>
      </c>
      <c r="T69" s="183" t="s">
        <v>1768</v>
      </c>
      <c r="U69" s="183" t="s">
        <v>1769</v>
      </c>
      <c r="V69" s="183" t="s">
        <v>1769</v>
      </c>
      <c r="W69" s="183" t="s">
        <v>364</v>
      </c>
      <c r="X69" s="475" t="s">
        <v>853</v>
      </c>
    </row>
    <row r="70" spans="1:24" ht="63" x14ac:dyDescent="0.25">
      <c r="A70" s="183" t="s">
        <v>1763</v>
      </c>
      <c r="B70" s="184" t="s">
        <v>1764</v>
      </c>
      <c r="C70" s="183" t="s">
        <v>1574</v>
      </c>
      <c r="D70" s="184" t="s">
        <v>1561</v>
      </c>
      <c r="E70" s="184" t="s">
        <v>1779</v>
      </c>
      <c r="F70" s="184" t="s">
        <v>410</v>
      </c>
      <c r="G70" s="185">
        <v>119083.34</v>
      </c>
      <c r="H70" s="186" t="s">
        <v>1780</v>
      </c>
      <c r="I70" s="185">
        <v>0</v>
      </c>
      <c r="J70" s="483">
        <v>119083.34</v>
      </c>
      <c r="K70" s="483">
        <v>119083.34</v>
      </c>
      <c r="L70" s="483">
        <v>119083.34</v>
      </c>
      <c r="M70" s="483">
        <v>119083.34</v>
      </c>
      <c r="N70" s="207">
        <v>100</v>
      </c>
      <c r="O70" s="207">
        <v>100</v>
      </c>
      <c r="P70" s="184" t="s">
        <v>1327</v>
      </c>
      <c r="Q70" s="183" t="s">
        <v>623</v>
      </c>
      <c r="R70" s="183" t="s">
        <v>1767</v>
      </c>
      <c r="S70" s="183" t="s">
        <v>1767</v>
      </c>
      <c r="T70" s="183" t="s">
        <v>1768</v>
      </c>
      <c r="U70" s="183" t="s">
        <v>1769</v>
      </c>
      <c r="V70" s="183" t="s">
        <v>1769</v>
      </c>
      <c r="W70" s="183" t="s">
        <v>364</v>
      </c>
      <c r="X70" s="475" t="s">
        <v>853</v>
      </c>
    </row>
    <row r="71" spans="1:24" ht="63" x14ac:dyDescent="0.25">
      <c r="A71" s="183" t="s">
        <v>1763</v>
      </c>
      <c r="B71" s="184" t="s">
        <v>1764</v>
      </c>
      <c r="C71" s="183" t="s">
        <v>1577</v>
      </c>
      <c r="D71" s="184" t="s">
        <v>1561</v>
      </c>
      <c r="E71" s="184" t="s">
        <v>1781</v>
      </c>
      <c r="F71" s="184" t="s">
        <v>410</v>
      </c>
      <c r="G71" s="185">
        <v>127006.59</v>
      </c>
      <c r="H71" s="186" t="s">
        <v>1782</v>
      </c>
      <c r="I71" s="185">
        <v>0</v>
      </c>
      <c r="J71" s="483">
        <v>127006.59</v>
      </c>
      <c r="K71" s="483">
        <v>127006.59</v>
      </c>
      <c r="L71" s="483">
        <v>127006.59</v>
      </c>
      <c r="M71" s="483">
        <v>127006.59</v>
      </c>
      <c r="N71" s="207">
        <v>100</v>
      </c>
      <c r="O71" s="207">
        <v>100</v>
      </c>
      <c r="P71" s="184" t="s">
        <v>1327</v>
      </c>
      <c r="Q71" s="183" t="s">
        <v>623</v>
      </c>
      <c r="R71" s="183" t="s">
        <v>1767</v>
      </c>
      <c r="S71" s="183" t="s">
        <v>1767</v>
      </c>
      <c r="T71" s="183" t="s">
        <v>1768</v>
      </c>
      <c r="U71" s="183" t="s">
        <v>1769</v>
      </c>
      <c r="V71" s="183" t="s">
        <v>1769</v>
      </c>
      <c r="W71" s="183" t="s">
        <v>364</v>
      </c>
      <c r="X71" s="475" t="s">
        <v>853</v>
      </c>
    </row>
    <row r="72" spans="1:24" ht="63" x14ac:dyDescent="0.25">
      <c r="A72" s="183" t="s">
        <v>1763</v>
      </c>
      <c r="B72" s="184" t="s">
        <v>1764</v>
      </c>
      <c r="C72" s="183" t="s">
        <v>1579</v>
      </c>
      <c r="D72" s="184" t="s">
        <v>1561</v>
      </c>
      <c r="E72" s="184" t="s">
        <v>1783</v>
      </c>
      <c r="F72" s="184" t="s">
        <v>410</v>
      </c>
      <c r="G72" s="185">
        <v>117080.01</v>
      </c>
      <c r="H72" s="186" t="s">
        <v>1784</v>
      </c>
      <c r="I72" s="185">
        <v>0</v>
      </c>
      <c r="J72" s="483">
        <v>117080.01</v>
      </c>
      <c r="K72" s="483">
        <v>117080.01</v>
      </c>
      <c r="L72" s="483">
        <v>117080.01</v>
      </c>
      <c r="M72" s="483">
        <v>117080.01</v>
      </c>
      <c r="N72" s="207">
        <v>100</v>
      </c>
      <c r="O72" s="207">
        <v>100</v>
      </c>
      <c r="P72" s="184" t="s">
        <v>1327</v>
      </c>
      <c r="Q72" s="183" t="s">
        <v>623</v>
      </c>
      <c r="R72" s="183" t="s">
        <v>1767</v>
      </c>
      <c r="S72" s="183" t="s">
        <v>1767</v>
      </c>
      <c r="T72" s="183" t="s">
        <v>1768</v>
      </c>
      <c r="U72" s="183" t="s">
        <v>1769</v>
      </c>
      <c r="V72" s="183" t="s">
        <v>1769</v>
      </c>
      <c r="W72" s="183" t="s">
        <v>364</v>
      </c>
      <c r="X72" s="475" t="s">
        <v>853</v>
      </c>
    </row>
    <row r="73" spans="1:24" ht="63" x14ac:dyDescent="0.25">
      <c r="A73" s="183" t="s">
        <v>1763</v>
      </c>
      <c r="B73" s="184" t="s">
        <v>1764</v>
      </c>
      <c r="C73" s="183" t="s">
        <v>1581</v>
      </c>
      <c r="D73" s="184" t="s">
        <v>1561</v>
      </c>
      <c r="E73" s="184" t="s">
        <v>1785</v>
      </c>
      <c r="F73" s="184" t="s">
        <v>410</v>
      </c>
      <c r="G73" s="185">
        <v>168604.39000000007</v>
      </c>
      <c r="H73" s="186" t="s">
        <v>1786</v>
      </c>
      <c r="I73" s="185">
        <v>0</v>
      </c>
      <c r="J73" s="483">
        <v>168604.39000000007</v>
      </c>
      <c r="K73" s="483">
        <v>168604.39000000007</v>
      </c>
      <c r="L73" s="483">
        <v>168604.39000000007</v>
      </c>
      <c r="M73" s="483">
        <v>168604.39000000007</v>
      </c>
      <c r="N73" s="207">
        <v>100</v>
      </c>
      <c r="O73" s="207">
        <v>100</v>
      </c>
      <c r="P73" s="184" t="s">
        <v>1327</v>
      </c>
      <c r="Q73" s="183" t="s">
        <v>623</v>
      </c>
      <c r="R73" s="183" t="s">
        <v>1767</v>
      </c>
      <c r="S73" s="183" t="s">
        <v>1767</v>
      </c>
      <c r="T73" s="183" t="s">
        <v>1768</v>
      </c>
      <c r="U73" s="183" t="s">
        <v>1769</v>
      </c>
      <c r="V73" s="183" t="s">
        <v>1769</v>
      </c>
      <c r="W73" s="183" t="s">
        <v>364</v>
      </c>
      <c r="X73" s="475" t="s">
        <v>853</v>
      </c>
    </row>
    <row r="74" spans="1:24" ht="63" x14ac:dyDescent="0.25">
      <c r="A74" s="183" t="s">
        <v>1763</v>
      </c>
      <c r="B74" s="184" t="s">
        <v>1764</v>
      </c>
      <c r="C74" s="183" t="s">
        <v>1583</v>
      </c>
      <c r="D74" s="184" t="s">
        <v>1561</v>
      </c>
      <c r="E74" s="184" t="s">
        <v>1787</v>
      </c>
      <c r="F74" s="184" t="s">
        <v>410</v>
      </c>
      <c r="G74" s="185">
        <v>42453.010000000009</v>
      </c>
      <c r="H74" s="186" t="s">
        <v>1776</v>
      </c>
      <c r="I74" s="185">
        <v>0</v>
      </c>
      <c r="J74" s="483">
        <v>42453.010000000009</v>
      </c>
      <c r="K74" s="483">
        <v>42453.010000000009</v>
      </c>
      <c r="L74" s="483">
        <v>42453.010000000009</v>
      </c>
      <c r="M74" s="483">
        <v>42453.010000000009</v>
      </c>
      <c r="N74" s="207">
        <v>100</v>
      </c>
      <c r="O74" s="207">
        <v>100</v>
      </c>
      <c r="P74" s="184" t="s">
        <v>1327</v>
      </c>
      <c r="Q74" s="183" t="s">
        <v>623</v>
      </c>
      <c r="R74" s="183" t="s">
        <v>1767</v>
      </c>
      <c r="S74" s="183" t="s">
        <v>1767</v>
      </c>
      <c r="T74" s="183" t="s">
        <v>1768</v>
      </c>
      <c r="U74" s="183" t="s">
        <v>1769</v>
      </c>
      <c r="V74" s="183" t="s">
        <v>1769</v>
      </c>
      <c r="W74" s="183" t="s">
        <v>364</v>
      </c>
      <c r="X74" s="475" t="s">
        <v>853</v>
      </c>
    </row>
    <row r="75" spans="1:24" ht="63" x14ac:dyDescent="0.25">
      <c r="A75" s="183" t="s">
        <v>1763</v>
      </c>
      <c r="B75" s="184" t="s">
        <v>1764</v>
      </c>
      <c r="C75" s="183" t="s">
        <v>1585</v>
      </c>
      <c r="D75" s="184" t="s">
        <v>1561</v>
      </c>
      <c r="E75" s="184" t="s">
        <v>1788</v>
      </c>
      <c r="F75" s="184" t="s">
        <v>410</v>
      </c>
      <c r="G75" s="185">
        <v>46116.540000000008</v>
      </c>
      <c r="H75" s="186" t="s">
        <v>1789</v>
      </c>
      <c r="I75" s="185">
        <v>0</v>
      </c>
      <c r="J75" s="483">
        <v>46116.540000000008</v>
      </c>
      <c r="K75" s="483">
        <v>46116.540000000008</v>
      </c>
      <c r="L75" s="483">
        <v>46116.540000000008</v>
      </c>
      <c r="M75" s="483">
        <v>46116.540000000008</v>
      </c>
      <c r="N75" s="207">
        <v>100</v>
      </c>
      <c r="O75" s="207">
        <v>100</v>
      </c>
      <c r="P75" s="184" t="s">
        <v>1327</v>
      </c>
      <c r="Q75" s="183" t="s">
        <v>623</v>
      </c>
      <c r="R75" s="183" t="s">
        <v>1767</v>
      </c>
      <c r="S75" s="183" t="s">
        <v>1767</v>
      </c>
      <c r="T75" s="183" t="s">
        <v>1768</v>
      </c>
      <c r="U75" s="183" t="s">
        <v>1769</v>
      </c>
      <c r="V75" s="183" t="s">
        <v>1769</v>
      </c>
      <c r="W75" s="183" t="s">
        <v>364</v>
      </c>
      <c r="X75" s="475" t="s">
        <v>853</v>
      </c>
    </row>
    <row r="76" spans="1:24" ht="63" x14ac:dyDescent="0.25">
      <c r="A76" s="183" t="s">
        <v>1763</v>
      </c>
      <c r="B76" s="184" t="s">
        <v>1764</v>
      </c>
      <c r="C76" s="183" t="s">
        <v>1587</v>
      </c>
      <c r="D76" s="184" t="s">
        <v>1561</v>
      </c>
      <c r="E76" s="184" t="s">
        <v>1299</v>
      </c>
      <c r="F76" s="184" t="s">
        <v>410</v>
      </c>
      <c r="G76" s="185">
        <v>45656.250000000007</v>
      </c>
      <c r="H76" s="186" t="s">
        <v>1789</v>
      </c>
      <c r="I76" s="185">
        <v>0</v>
      </c>
      <c r="J76" s="483">
        <v>45656.250000000007</v>
      </c>
      <c r="K76" s="483">
        <v>45656.250000000007</v>
      </c>
      <c r="L76" s="483">
        <v>45656.250000000007</v>
      </c>
      <c r="M76" s="483">
        <v>45656.250000000007</v>
      </c>
      <c r="N76" s="207">
        <v>100</v>
      </c>
      <c r="O76" s="207">
        <v>100</v>
      </c>
      <c r="P76" s="184" t="s">
        <v>1327</v>
      </c>
      <c r="Q76" s="183" t="s">
        <v>623</v>
      </c>
      <c r="R76" s="183" t="s">
        <v>1767</v>
      </c>
      <c r="S76" s="183" t="s">
        <v>1767</v>
      </c>
      <c r="T76" s="183" t="s">
        <v>1768</v>
      </c>
      <c r="U76" s="183" t="s">
        <v>1769</v>
      </c>
      <c r="V76" s="183" t="s">
        <v>1769</v>
      </c>
      <c r="W76" s="183" t="s">
        <v>364</v>
      </c>
      <c r="X76" s="475" t="s">
        <v>853</v>
      </c>
    </row>
    <row r="77" spans="1:24" ht="63" x14ac:dyDescent="0.25">
      <c r="A77" s="183" t="s">
        <v>1763</v>
      </c>
      <c r="B77" s="184" t="s">
        <v>1764</v>
      </c>
      <c r="C77" s="183" t="s">
        <v>1588</v>
      </c>
      <c r="D77" s="184" t="s">
        <v>1561</v>
      </c>
      <c r="E77" s="184" t="s">
        <v>1790</v>
      </c>
      <c r="F77" s="184" t="s">
        <v>410</v>
      </c>
      <c r="G77" s="185">
        <v>25883.309999999998</v>
      </c>
      <c r="H77" s="186" t="s">
        <v>1791</v>
      </c>
      <c r="I77" s="185">
        <v>0</v>
      </c>
      <c r="J77" s="483">
        <v>25883.309999999998</v>
      </c>
      <c r="K77" s="483">
        <v>25883.309999999998</v>
      </c>
      <c r="L77" s="483">
        <v>25883.309999999998</v>
      </c>
      <c r="M77" s="483">
        <v>25883.309999999998</v>
      </c>
      <c r="N77" s="207">
        <v>100</v>
      </c>
      <c r="O77" s="207">
        <v>100</v>
      </c>
      <c r="P77" s="184" t="s">
        <v>1327</v>
      </c>
      <c r="Q77" s="183" t="s">
        <v>623</v>
      </c>
      <c r="R77" s="183" t="s">
        <v>1767</v>
      </c>
      <c r="S77" s="183" t="s">
        <v>1767</v>
      </c>
      <c r="T77" s="183" t="s">
        <v>1768</v>
      </c>
      <c r="U77" s="183" t="s">
        <v>1769</v>
      </c>
      <c r="V77" s="183" t="s">
        <v>1769</v>
      </c>
      <c r="W77" s="183" t="s">
        <v>364</v>
      </c>
      <c r="X77" s="475" t="s">
        <v>853</v>
      </c>
    </row>
    <row r="78" spans="1:24" ht="63" x14ac:dyDescent="0.25">
      <c r="A78" s="183" t="s">
        <v>1763</v>
      </c>
      <c r="B78" s="184" t="s">
        <v>1764</v>
      </c>
      <c r="C78" s="183" t="s">
        <v>1591</v>
      </c>
      <c r="D78" s="184" t="s">
        <v>1561</v>
      </c>
      <c r="E78" s="184" t="s">
        <v>870</v>
      </c>
      <c r="F78" s="184" t="s">
        <v>410</v>
      </c>
      <c r="G78" s="185">
        <v>158983.10000000009</v>
      </c>
      <c r="H78" s="186" t="s">
        <v>1792</v>
      </c>
      <c r="I78" s="185">
        <v>0</v>
      </c>
      <c r="J78" s="483">
        <v>158983.10000000009</v>
      </c>
      <c r="K78" s="483">
        <v>158983.10000000009</v>
      </c>
      <c r="L78" s="483">
        <v>158983.10000000009</v>
      </c>
      <c r="M78" s="483">
        <v>158983.10000000009</v>
      </c>
      <c r="N78" s="207">
        <v>100</v>
      </c>
      <c r="O78" s="207">
        <v>100</v>
      </c>
      <c r="P78" s="184" t="s">
        <v>1327</v>
      </c>
      <c r="Q78" s="183" t="s">
        <v>623</v>
      </c>
      <c r="R78" s="183" t="s">
        <v>1767</v>
      </c>
      <c r="S78" s="183" t="s">
        <v>1767</v>
      </c>
      <c r="T78" s="183" t="s">
        <v>1768</v>
      </c>
      <c r="U78" s="183" t="s">
        <v>1769</v>
      </c>
      <c r="V78" s="183" t="s">
        <v>1769</v>
      </c>
      <c r="W78" s="183" t="s">
        <v>364</v>
      </c>
      <c r="X78" s="475" t="s">
        <v>853</v>
      </c>
    </row>
    <row r="79" spans="1:24" ht="63" x14ac:dyDescent="0.25">
      <c r="A79" s="183" t="s">
        <v>1763</v>
      </c>
      <c r="B79" s="184" t="s">
        <v>1764</v>
      </c>
      <c r="C79" s="183" t="s">
        <v>1592</v>
      </c>
      <c r="D79" s="184" t="s">
        <v>1593</v>
      </c>
      <c r="E79" s="184" t="s">
        <v>1299</v>
      </c>
      <c r="F79" s="184" t="s">
        <v>410</v>
      </c>
      <c r="G79" s="185">
        <v>127069.01</v>
      </c>
      <c r="H79" s="186" t="s">
        <v>1793</v>
      </c>
      <c r="I79" s="185">
        <v>0</v>
      </c>
      <c r="J79" s="483">
        <v>127069.01</v>
      </c>
      <c r="K79" s="483">
        <v>127069.01</v>
      </c>
      <c r="L79" s="483">
        <v>127069.01</v>
      </c>
      <c r="M79" s="483">
        <v>127069.01</v>
      </c>
      <c r="N79" s="207">
        <v>100</v>
      </c>
      <c r="O79" s="207">
        <v>100</v>
      </c>
      <c r="P79" s="184" t="s">
        <v>1053</v>
      </c>
      <c r="Q79" s="183" t="s">
        <v>1794</v>
      </c>
      <c r="R79" s="183" t="s">
        <v>1754</v>
      </c>
      <c r="S79" s="183" t="s">
        <v>1754</v>
      </c>
      <c r="T79" s="183" t="s">
        <v>1719</v>
      </c>
      <c r="U79" s="183" t="s">
        <v>1755</v>
      </c>
      <c r="V79" s="183" t="s">
        <v>1754</v>
      </c>
      <c r="W79" s="183" t="s">
        <v>364</v>
      </c>
      <c r="X79" s="475" t="s">
        <v>853</v>
      </c>
    </row>
    <row r="80" spans="1:24" ht="63" x14ac:dyDescent="0.25">
      <c r="A80" s="183" t="s">
        <v>1763</v>
      </c>
      <c r="B80" s="184" t="s">
        <v>1764</v>
      </c>
      <c r="C80" s="183" t="s">
        <v>1596</v>
      </c>
      <c r="D80" s="184" t="s">
        <v>1593</v>
      </c>
      <c r="E80" s="184" t="s">
        <v>1795</v>
      </c>
      <c r="F80" s="184" t="s">
        <v>410</v>
      </c>
      <c r="G80" s="185">
        <v>249210.5400000001</v>
      </c>
      <c r="H80" s="186" t="s">
        <v>1796</v>
      </c>
      <c r="I80" s="185">
        <v>0</v>
      </c>
      <c r="J80" s="483">
        <v>249210.5400000001</v>
      </c>
      <c r="K80" s="483">
        <v>249210.5400000001</v>
      </c>
      <c r="L80" s="483">
        <v>249210.5400000001</v>
      </c>
      <c r="M80" s="483">
        <v>249210.5400000001</v>
      </c>
      <c r="N80" s="207">
        <v>100</v>
      </c>
      <c r="O80" s="207">
        <v>100</v>
      </c>
      <c r="P80" s="184" t="s">
        <v>1327</v>
      </c>
      <c r="Q80" s="183" t="s">
        <v>1794</v>
      </c>
      <c r="R80" s="183" t="s">
        <v>1754</v>
      </c>
      <c r="S80" s="183" t="s">
        <v>1754</v>
      </c>
      <c r="T80" s="183" t="s">
        <v>1719</v>
      </c>
      <c r="U80" s="183" t="s">
        <v>1755</v>
      </c>
      <c r="V80" s="183" t="s">
        <v>1755</v>
      </c>
      <c r="W80" s="183" t="s">
        <v>364</v>
      </c>
      <c r="X80" s="475" t="s">
        <v>853</v>
      </c>
    </row>
    <row r="81" spans="1:24" ht="63" x14ac:dyDescent="0.25">
      <c r="A81" s="183" t="s">
        <v>1763</v>
      </c>
      <c r="B81" s="184" t="s">
        <v>1764</v>
      </c>
      <c r="C81" s="183" t="s">
        <v>1598</v>
      </c>
      <c r="D81" s="184" t="s">
        <v>1593</v>
      </c>
      <c r="E81" s="184" t="s">
        <v>1797</v>
      </c>
      <c r="F81" s="184" t="s">
        <v>410</v>
      </c>
      <c r="G81" s="185">
        <v>193304.82000000009</v>
      </c>
      <c r="H81" s="186" t="s">
        <v>1798</v>
      </c>
      <c r="I81" s="185">
        <v>0</v>
      </c>
      <c r="J81" s="483">
        <v>193304.82000000009</v>
      </c>
      <c r="K81" s="483">
        <v>193304.82000000009</v>
      </c>
      <c r="L81" s="483">
        <v>193304.82000000009</v>
      </c>
      <c r="M81" s="483">
        <v>193304.82000000009</v>
      </c>
      <c r="N81" s="207">
        <v>100</v>
      </c>
      <c r="O81" s="207">
        <v>100</v>
      </c>
      <c r="P81" s="184" t="s">
        <v>1327</v>
      </c>
      <c r="Q81" s="183" t="s">
        <v>1794</v>
      </c>
      <c r="R81" s="183" t="s">
        <v>1754</v>
      </c>
      <c r="S81" s="183" t="s">
        <v>1754</v>
      </c>
      <c r="T81" s="183" t="s">
        <v>1719</v>
      </c>
      <c r="U81" s="183" t="s">
        <v>1755</v>
      </c>
      <c r="V81" s="183" t="s">
        <v>1755</v>
      </c>
      <c r="W81" s="183" t="s">
        <v>364</v>
      </c>
      <c r="X81" s="475" t="s">
        <v>853</v>
      </c>
    </row>
    <row r="82" spans="1:24" ht="63" x14ac:dyDescent="0.25">
      <c r="A82" s="183" t="s">
        <v>1763</v>
      </c>
      <c r="B82" s="184" t="s">
        <v>1764</v>
      </c>
      <c r="C82" s="183" t="s">
        <v>1600</v>
      </c>
      <c r="D82" s="184" t="s">
        <v>1593</v>
      </c>
      <c r="E82" s="184" t="s">
        <v>1799</v>
      </c>
      <c r="F82" s="184" t="s">
        <v>410</v>
      </c>
      <c r="G82" s="185">
        <v>130240.40999999999</v>
      </c>
      <c r="H82" s="186" t="s">
        <v>1793</v>
      </c>
      <c r="I82" s="185">
        <v>0</v>
      </c>
      <c r="J82" s="483">
        <v>130240.40999999999</v>
      </c>
      <c r="K82" s="483">
        <v>130240.40999999999</v>
      </c>
      <c r="L82" s="483">
        <v>130240.40999999999</v>
      </c>
      <c r="M82" s="483">
        <v>130240.40999999999</v>
      </c>
      <c r="N82" s="207">
        <v>100</v>
      </c>
      <c r="O82" s="207">
        <v>100</v>
      </c>
      <c r="P82" s="184" t="s">
        <v>1800</v>
      </c>
      <c r="Q82" s="183" t="s">
        <v>1794</v>
      </c>
      <c r="R82" s="183" t="s">
        <v>1754</v>
      </c>
      <c r="S82" s="183" t="s">
        <v>1754</v>
      </c>
      <c r="T82" s="183" t="s">
        <v>1719</v>
      </c>
      <c r="U82" s="183" t="s">
        <v>1755</v>
      </c>
      <c r="V82" s="183" t="s">
        <v>1755</v>
      </c>
      <c r="W82" s="183" t="s">
        <v>364</v>
      </c>
      <c r="X82" s="475" t="s">
        <v>853</v>
      </c>
    </row>
    <row r="83" spans="1:24" ht="63" x14ac:dyDescent="0.25">
      <c r="A83" s="183" t="s">
        <v>1763</v>
      </c>
      <c r="B83" s="184" t="s">
        <v>1764</v>
      </c>
      <c r="C83" s="183" t="s">
        <v>1601</v>
      </c>
      <c r="D83" s="184" t="s">
        <v>1593</v>
      </c>
      <c r="E83" s="184" t="s">
        <v>1790</v>
      </c>
      <c r="F83" s="184" t="s">
        <v>410</v>
      </c>
      <c r="G83" s="185">
        <v>99268.170000000027</v>
      </c>
      <c r="H83" s="186" t="s">
        <v>1801</v>
      </c>
      <c r="I83" s="185">
        <v>0</v>
      </c>
      <c r="J83" s="483">
        <v>99268.170000000027</v>
      </c>
      <c r="K83" s="483">
        <v>99268.170000000027</v>
      </c>
      <c r="L83" s="483">
        <v>99268.170000000027</v>
      </c>
      <c r="M83" s="483">
        <v>99268.170000000027</v>
      </c>
      <c r="N83" s="207">
        <v>100</v>
      </c>
      <c r="O83" s="207">
        <v>100</v>
      </c>
      <c r="P83" s="184" t="s">
        <v>1800</v>
      </c>
      <c r="Q83" s="183" t="s">
        <v>1794</v>
      </c>
      <c r="R83" s="183" t="s">
        <v>1754</v>
      </c>
      <c r="S83" s="183" t="s">
        <v>1754</v>
      </c>
      <c r="T83" s="183" t="s">
        <v>1719</v>
      </c>
      <c r="U83" s="183" t="s">
        <v>1755</v>
      </c>
      <c r="V83" s="183" t="s">
        <v>1755</v>
      </c>
      <c r="W83" s="183" t="s">
        <v>364</v>
      </c>
      <c r="X83" s="475" t="s">
        <v>853</v>
      </c>
    </row>
    <row r="84" spans="1:24" ht="63" x14ac:dyDescent="0.25">
      <c r="A84" s="183" t="s">
        <v>1763</v>
      </c>
      <c r="B84" s="184" t="s">
        <v>1764</v>
      </c>
      <c r="C84" s="183" t="s">
        <v>1602</v>
      </c>
      <c r="D84" s="184" t="s">
        <v>1593</v>
      </c>
      <c r="E84" s="184" t="s">
        <v>1802</v>
      </c>
      <c r="F84" s="184" t="s">
        <v>410</v>
      </c>
      <c r="G84" s="185">
        <v>99135.460000000021</v>
      </c>
      <c r="H84" s="186" t="s">
        <v>1801</v>
      </c>
      <c r="I84" s="185">
        <v>0</v>
      </c>
      <c r="J84" s="483">
        <v>99135.460000000021</v>
      </c>
      <c r="K84" s="483">
        <v>99135.460000000021</v>
      </c>
      <c r="L84" s="483">
        <v>99135.460000000021</v>
      </c>
      <c r="M84" s="483">
        <v>99135.460000000021</v>
      </c>
      <c r="N84" s="207">
        <v>100</v>
      </c>
      <c r="O84" s="207">
        <v>100</v>
      </c>
      <c r="P84" s="184" t="s">
        <v>1800</v>
      </c>
      <c r="Q84" s="183" t="s">
        <v>1794</v>
      </c>
      <c r="R84" s="183" t="s">
        <v>1754</v>
      </c>
      <c r="S84" s="183" t="s">
        <v>1754</v>
      </c>
      <c r="T84" s="183" t="s">
        <v>1719</v>
      </c>
      <c r="U84" s="183" t="s">
        <v>1803</v>
      </c>
      <c r="V84" s="183" t="s">
        <v>1803</v>
      </c>
      <c r="W84" s="183" t="s">
        <v>364</v>
      </c>
      <c r="X84" s="475" t="s">
        <v>853</v>
      </c>
    </row>
    <row r="85" spans="1:24" ht="63" x14ac:dyDescent="0.25">
      <c r="A85" s="183" t="s">
        <v>1763</v>
      </c>
      <c r="B85" s="184" t="s">
        <v>1764</v>
      </c>
      <c r="C85" s="183" t="s">
        <v>1605</v>
      </c>
      <c r="D85" s="184" t="s">
        <v>1561</v>
      </c>
      <c r="E85" s="184" t="s">
        <v>1797</v>
      </c>
      <c r="F85" s="184" t="s">
        <v>410</v>
      </c>
      <c r="G85" s="185">
        <v>82231.24000000002</v>
      </c>
      <c r="H85" s="186" t="s">
        <v>1804</v>
      </c>
      <c r="I85" s="185">
        <v>0</v>
      </c>
      <c r="J85" s="483">
        <v>82231.24000000002</v>
      </c>
      <c r="K85" s="483">
        <v>82231.24000000002</v>
      </c>
      <c r="L85" s="483">
        <v>82231.24000000002</v>
      </c>
      <c r="M85" s="483">
        <v>82231.24000000002</v>
      </c>
      <c r="N85" s="207">
        <v>100</v>
      </c>
      <c r="O85" s="207">
        <v>100</v>
      </c>
      <c r="P85" s="184" t="s">
        <v>1327</v>
      </c>
      <c r="Q85" s="183" t="s">
        <v>1731</v>
      </c>
      <c r="R85" s="183" t="s">
        <v>1805</v>
      </c>
      <c r="S85" s="183" t="s">
        <v>1805</v>
      </c>
      <c r="T85" s="183" t="s">
        <v>1728</v>
      </c>
      <c r="U85" s="183" t="s">
        <v>1759</v>
      </c>
      <c r="V85" s="183" t="s">
        <v>1759</v>
      </c>
      <c r="W85" s="183" t="s">
        <v>364</v>
      </c>
      <c r="X85" s="475" t="s">
        <v>853</v>
      </c>
    </row>
    <row r="86" spans="1:24" ht="36" x14ac:dyDescent="0.25">
      <c r="A86" s="183" t="s">
        <v>1806</v>
      </c>
      <c r="B86" s="184" t="s">
        <v>1807</v>
      </c>
      <c r="C86" s="183" t="s">
        <v>1621</v>
      </c>
      <c r="D86" s="184" t="s">
        <v>1622</v>
      </c>
      <c r="E86" s="184" t="s">
        <v>1299</v>
      </c>
      <c r="F86" s="184" t="s">
        <v>246</v>
      </c>
      <c r="G86" s="185">
        <v>551352.1100000001</v>
      </c>
      <c r="H86" s="186" t="s">
        <v>450</v>
      </c>
      <c r="I86" s="185">
        <v>0</v>
      </c>
      <c r="J86" s="483">
        <v>551352.1100000001</v>
      </c>
      <c r="K86" s="483">
        <v>551352.1100000001</v>
      </c>
      <c r="L86" s="483">
        <v>551352.1100000001</v>
      </c>
      <c r="M86" s="483">
        <v>551352.1100000001</v>
      </c>
      <c r="N86" s="207">
        <v>100</v>
      </c>
      <c r="O86" s="207">
        <v>100</v>
      </c>
      <c r="P86" s="184" t="s">
        <v>1306</v>
      </c>
      <c r="Q86" s="183" t="s">
        <v>1738</v>
      </c>
      <c r="R86" s="183" t="s">
        <v>1718</v>
      </c>
      <c r="S86" s="183" t="s">
        <v>1718</v>
      </c>
      <c r="T86" s="183" t="s">
        <v>1719</v>
      </c>
      <c r="U86" s="183" t="s">
        <v>1340</v>
      </c>
      <c r="V86" s="183" t="s">
        <v>1340</v>
      </c>
      <c r="W86" s="183" t="s">
        <v>364</v>
      </c>
      <c r="X86" s="475" t="s">
        <v>1808</v>
      </c>
    </row>
    <row r="87" spans="1:24" ht="63" x14ac:dyDescent="0.25">
      <c r="A87" s="183" t="s">
        <v>473</v>
      </c>
      <c r="B87" s="184" t="s">
        <v>300</v>
      </c>
      <c r="C87" s="183" t="s">
        <v>712</v>
      </c>
      <c r="D87" s="184" t="s">
        <v>1220</v>
      </c>
      <c r="E87" s="184" t="s">
        <v>474</v>
      </c>
      <c r="F87" s="184" t="s">
        <v>410</v>
      </c>
      <c r="G87" s="185">
        <v>388687.27000000008</v>
      </c>
      <c r="H87" s="186" t="s">
        <v>450</v>
      </c>
      <c r="I87" s="185">
        <v>0</v>
      </c>
      <c r="J87" s="483">
        <v>388687.27000000008</v>
      </c>
      <c r="K87" s="483">
        <v>388687.27000000008</v>
      </c>
      <c r="L87" s="483">
        <v>388687.27000000008</v>
      </c>
      <c r="M87" s="483">
        <v>388687.27000000008</v>
      </c>
      <c r="N87" s="207">
        <v>100</v>
      </c>
      <c r="O87" s="207">
        <v>100</v>
      </c>
      <c r="P87" s="184" t="s">
        <v>1327</v>
      </c>
      <c r="Q87" s="183" t="s">
        <v>653</v>
      </c>
      <c r="R87" s="183" t="s">
        <v>655</v>
      </c>
      <c r="S87" s="183" t="s">
        <v>655</v>
      </c>
      <c r="T87" s="183" t="s">
        <v>713</v>
      </c>
      <c r="U87" s="183" t="s">
        <v>1328</v>
      </c>
      <c r="V87" s="183" t="s">
        <v>1328</v>
      </c>
      <c r="W87" s="183" t="s">
        <v>364</v>
      </c>
      <c r="X87" s="475" t="s">
        <v>853</v>
      </c>
    </row>
    <row r="88" spans="1:24" ht="63" x14ac:dyDescent="0.25">
      <c r="A88" s="183" t="s">
        <v>473</v>
      </c>
      <c r="B88" s="184" t="s">
        <v>300</v>
      </c>
      <c r="C88" s="183" t="s">
        <v>715</v>
      </c>
      <c r="D88" s="184" t="s">
        <v>1221</v>
      </c>
      <c r="E88" s="184" t="s">
        <v>855</v>
      </c>
      <c r="F88" s="184" t="s">
        <v>410</v>
      </c>
      <c r="G88" s="185">
        <v>374361.88000000006</v>
      </c>
      <c r="H88" s="186" t="s">
        <v>450</v>
      </c>
      <c r="I88" s="185">
        <v>0</v>
      </c>
      <c r="J88" s="483">
        <v>374361.88000000006</v>
      </c>
      <c r="K88" s="483">
        <v>374361.88000000006</v>
      </c>
      <c r="L88" s="483">
        <v>374361.88000000006</v>
      </c>
      <c r="M88" s="483">
        <v>374361.88000000006</v>
      </c>
      <c r="N88" s="207">
        <v>100</v>
      </c>
      <c r="O88" s="207">
        <v>100</v>
      </c>
      <c r="P88" s="184" t="s">
        <v>861</v>
      </c>
      <c r="Q88" s="183" t="s">
        <v>653</v>
      </c>
      <c r="R88" s="183" t="s">
        <v>655</v>
      </c>
      <c r="S88" s="183" t="s">
        <v>655</v>
      </c>
      <c r="T88" s="183" t="s">
        <v>713</v>
      </c>
      <c r="U88" s="183" t="s">
        <v>1328</v>
      </c>
      <c r="V88" s="183" t="s">
        <v>1328</v>
      </c>
      <c r="W88" s="183" t="s">
        <v>364</v>
      </c>
      <c r="X88" s="475" t="s">
        <v>853</v>
      </c>
    </row>
    <row r="89" spans="1:24" ht="63" x14ac:dyDescent="0.25">
      <c r="A89" s="183" t="s">
        <v>473</v>
      </c>
      <c r="B89" s="184" t="s">
        <v>300</v>
      </c>
      <c r="C89" s="183" t="s">
        <v>717</v>
      </c>
      <c r="D89" s="184" t="s">
        <v>1222</v>
      </c>
      <c r="E89" s="184" t="s">
        <v>456</v>
      </c>
      <c r="F89" s="184" t="s">
        <v>410</v>
      </c>
      <c r="G89" s="185">
        <v>400229.44000000006</v>
      </c>
      <c r="H89" s="186" t="s">
        <v>450</v>
      </c>
      <c r="I89" s="185">
        <v>0</v>
      </c>
      <c r="J89" s="483">
        <v>400229.44000000006</v>
      </c>
      <c r="K89" s="483">
        <v>400229.44000000006</v>
      </c>
      <c r="L89" s="483">
        <v>400229.44000000006</v>
      </c>
      <c r="M89" s="483">
        <v>400229.44000000006</v>
      </c>
      <c r="N89" s="207">
        <v>100</v>
      </c>
      <c r="O89" s="207">
        <v>100</v>
      </c>
      <c r="P89" s="184" t="s">
        <v>861</v>
      </c>
      <c r="Q89" s="183" t="s">
        <v>673</v>
      </c>
      <c r="R89" s="183" t="s">
        <v>719</v>
      </c>
      <c r="S89" s="183" t="s">
        <v>719</v>
      </c>
      <c r="T89" s="183" t="s">
        <v>718</v>
      </c>
      <c r="U89" s="183" t="s">
        <v>1329</v>
      </c>
      <c r="V89" s="183" t="s">
        <v>1329</v>
      </c>
      <c r="W89" s="183" t="s">
        <v>364</v>
      </c>
      <c r="X89" s="475" t="s">
        <v>853</v>
      </c>
    </row>
    <row r="90" spans="1:24" ht="63" x14ac:dyDescent="0.25">
      <c r="A90" s="183" t="s">
        <v>473</v>
      </c>
      <c r="B90" s="184" t="s">
        <v>300</v>
      </c>
      <c r="C90" s="183" t="s">
        <v>721</v>
      </c>
      <c r="D90" s="184" t="s">
        <v>1224</v>
      </c>
      <c r="E90" s="184" t="s">
        <v>476</v>
      </c>
      <c r="F90" s="184" t="s">
        <v>410</v>
      </c>
      <c r="G90" s="185">
        <v>383311.87000000005</v>
      </c>
      <c r="H90" s="186" t="s">
        <v>450</v>
      </c>
      <c r="I90" s="185">
        <v>0</v>
      </c>
      <c r="J90" s="483">
        <v>383311.87000000005</v>
      </c>
      <c r="K90" s="483">
        <v>383311.87000000005</v>
      </c>
      <c r="L90" s="483">
        <v>383311.87000000005</v>
      </c>
      <c r="M90" s="483">
        <v>383311.87000000005</v>
      </c>
      <c r="N90" s="207">
        <v>100</v>
      </c>
      <c r="O90" s="207">
        <v>100</v>
      </c>
      <c r="P90" s="184" t="s">
        <v>1313</v>
      </c>
      <c r="Q90" s="183" t="s">
        <v>673</v>
      </c>
      <c r="R90" s="183" t="s">
        <v>719</v>
      </c>
      <c r="S90" s="183" t="s">
        <v>719</v>
      </c>
      <c r="T90" s="183" t="s">
        <v>718</v>
      </c>
      <c r="U90" s="183" t="s">
        <v>1329</v>
      </c>
      <c r="V90" s="183" t="s">
        <v>1329</v>
      </c>
      <c r="W90" s="183" t="s">
        <v>364</v>
      </c>
      <c r="X90" s="475" t="s">
        <v>853</v>
      </c>
    </row>
    <row r="91" spans="1:24" ht="63" x14ac:dyDescent="0.25">
      <c r="A91" s="183" t="s">
        <v>473</v>
      </c>
      <c r="B91" s="184" t="s">
        <v>300</v>
      </c>
      <c r="C91" s="183" t="s">
        <v>722</v>
      </c>
      <c r="D91" s="184" t="s">
        <v>1225</v>
      </c>
      <c r="E91" s="184" t="s">
        <v>457</v>
      </c>
      <c r="F91" s="184" t="s">
        <v>410</v>
      </c>
      <c r="G91" s="185">
        <v>405495.17000000004</v>
      </c>
      <c r="H91" s="186" t="s">
        <v>450</v>
      </c>
      <c r="I91" s="185">
        <v>0</v>
      </c>
      <c r="J91" s="483">
        <v>405495.17000000004</v>
      </c>
      <c r="K91" s="483">
        <v>405495.17000000004</v>
      </c>
      <c r="L91" s="483">
        <v>405495.17000000004</v>
      </c>
      <c r="M91" s="483">
        <v>405495.17000000004</v>
      </c>
      <c r="N91" s="207">
        <v>100</v>
      </c>
      <c r="O91" s="207">
        <v>100</v>
      </c>
      <c r="P91" s="184" t="s">
        <v>1313</v>
      </c>
      <c r="Q91" s="183" t="s">
        <v>673</v>
      </c>
      <c r="R91" s="183" t="s">
        <v>719</v>
      </c>
      <c r="S91" s="183" t="s">
        <v>719</v>
      </c>
      <c r="T91" s="183" t="s">
        <v>718</v>
      </c>
      <c r="U91" s="183" t="s">
        <v>1329</v>
      </c>
      <c r="V91" s="183" t="s">
        <v>1329</v>
      </c>
      <c r="W91" s="183" t="s">
        <v>364</v>
      </c>
      <c r="X91" s="475" t="s">
        <v>853</v>
      </c>
    </row>
    <row r="92" spans="1:24" ht="72" x14ac:dyDescent="0.25">
      <c r="A92" s="183" t="s">
        <v>473</v>
      </c>
      <c r="B92" s="184" t="s">
        <v>300</v>
      </c>
      <c r="C92" s="183" t="s">
        <v>724</v>
      </c>
      <c r="D92" s="184" t="s">
        <v>1226</v>
      </c>
      <c r="E92" s="184" t="s">
        <v>870</v>
      </c>
      <c r="F92" s="184" t="s">
        <v>410</v>
      </c>
      <c r="G92" s="185">
        <v>368592.94000000006</v>
      </c>
      <c r="H92" s="186" t="s">
        <v>450</v>
      </c>
      <c r="I92" s="185">
        <v>0</v>
      </c>
      <c r="J92" s="483">
        <v>368592.94000000006</v>
      </c>
      <c r="K92" s="483">
        <v>368592.94000000006</v>
      </c>
      <c r="L92" s="483">
        <v>368592.94000000006</v>
      </c>
      <c r="M92" s="483">
        <v>368592.94000000006</v>
      </c>
      <c r="N92" s="207">
        <v>100</v>
      </c>
      <c r="O92" s="207">
        <v>100</v>
      </c>
      <c r="P92" s="184" t="s">
        <v>1053</v>
      </c>
      <c r="Q92" s="183" t="s">
        <v>559</v>
      </c>
      <c r="R92" s="183" t="s">
        <v>726</v>
      </c>
      <c r="S92" s="183" t="s">
        <v>726</v>
      </c>
      <c r="T92" s="183" t="s">
        <v>725</v>
      </c>
      <c r="U92" s="183" t="s">
        <v>1330</v>
      </c>
      <c r="V92" s="183" t="s">
        <v>1330</v>
      </c>
      <c r="W92" s="183" t="s">
        <v>364</v>
      </c>
      <c r="X92" s="475" t="s">
        <v>853</v>
      </c>
    </row>
    <row r="93" spans="1:24" ht="63" x14ac:dyDescent="0.25">
      <c r="A93" s="183" t="s">
        <v>473</v>
      </c>
      <c r="B93" s="184" t="s">
        <v>300</v>
      </c>
      <c r="C93" s="183" t="s">
        <v>728</v>
      </c>
      <c r="D93" s="184" t="s">
        <v>1228</v>
      </c>
      <c r="E93" s="184" t="s">
        <v>472</v>
      </c>
      <c r="F93" s="184" t="s">
        <v>410</v>
      </c>
      <c r="G93" s="185">
        <v>377831.53000000009</v>
      </c>
      <c r="H93" s="186" t="s">
        <v>450</v>
      </c>
      <c r="I93" s="185">
        <v>0</v>
      </c>
      <c r="J93" s="483">
        <v>377831.53000000009</v>
      </c>
      <c r="K93" s="483">
        <v>377831.53000000009</v>
      </c>
      <c r="L93" s="483">
        <v>377831.53000000009</v>
      </c>
      <c r="M93" s="483">
        <v>377831.53000000009</v>
      </c>
      <c r="N93" s="207">
        <v>100</v>
      </c>
      <c r="O93" s="207">
        <v>100</v>
      </c>
      <c r="P93" s="184" t="s">
        <v>1327</v>
      </c>
      <c r="Q93" s="183" t="s">
        <v>559</v>
      </c>
      <c r="R93" s="183" t="s">
        <v>726</v>
      </c>
      <c r="S93" s="183" t="s">
        <v>726</v>
      </c>
      <c r="T93" s="183" t="s">
        <v>729</v>
      </c>
      <c r="U93" s="183" t="s">
        <v>1330</v>
      </c>
      <c r="V93" s="183" t="s">
        <v>1330</v>
      </c>
      <c r="W93" s="183" t="s">
        <v>364</v>
      </c>
      <c r="X93" s="475" t="s">
        <v>853</v>
      </c>
    </row>
    <row r="94" spans="1:24" ht="63" x14ac:dyDescent="0.25">
      <c r="A94" s="183" t="s">
        <v>473</v>
      </c>
      <c r="B94" s="184" t="s">
        <v>300</v>
      </c>
      <c r="C94" s="183" t="s">
        <v>731</v>
      </c>
      <c r="D94" s="184" t="s">
        <v>1229</v>
      </c>
      <c r="E94" s="184" t="s">
        <v>871</v>
      </c>
      <c r="F94" s="184" t="s">
        <v>410</v>
      </c>
      <c r="G94" s="185">
        <v>383952.14000000007</v>
      </c>
      <c r="H94" s="186" t="s">
        <v>450</v>
      </c>
      <c r="I94" s="185">
        <v>0</v>
      </c>
      <c r="J94" s="483">
        <v>383952.14000000007</v>
      </c>
      <c r="K94" s="483">
        <v>383952.14000000007</v>
      </c>
      <c r="L94" s="483">
        <v>383952.14000000007</v>
      </c>
      <c r="M94" s="483">
        <v>383952.14000000007</v>
      </c>
      <c r="N94" s="207">
        <v>100</v>
      </c>
      <c r="O94" s="207">
        <v>100</v>
      </c>
      <c r="P94" s="184" t="s">
        <v>1053</v>
      </c>
      <c r="Q94" s="183" t="s">
        <v>559</v>
      </c>
      <c r="R94" s="183" t="s">
        <v>726</v>
      </c>
      <c r="S94" s="183" t="s">
        <v>726</v>
      </c>
      <c r="T94" s="183" t="s">
        <v>729</v>
      </c>
      <c r="U94" s="183" t="s">
        <v>1330</v>
      </c>
      <c r="V94" s="183" t="s">
        <v>1330</v>
      </c>
      <c r="W94" s="183" t="s">
        <v>364</v>
      </c>
      <c r="X94" s="475" t="s">
        <v>853</v>
      </c>
    </row>
    <row r="95" spans="1:24" ht="81" x14ac:dyDescent="0.25">
      <c r="A95" s="183" t="s">
        <v>473</v>
      </c>
      <c r="B95" s="184" t="s">
        <v>300</v>
      </c>
      <c r="C95" s="183" t="s">
        <v>734</v>
      </c>
      <c r="D95" s="184" t="s">
        <v>1230</v>
      </c>
      <c r="E95" s="184" t="s">
        <v>469</v>
      </c>
      <c r="F95" s="184" t="s">
        <v>410</v>
      </c>
      <c r="G95" s="185">
        <v>406252.22000000009</v>
      </c>
      <c r="H95" s="186" t="s">
        <v>450</v>
      </c>
      <c r="I95" s="185">
        <v>0</v>
      </c>
      <c r="J95" s="483">
        <v>406252.22000000009</v>
      </c>
      <c r="K95" s="483">
        <v>406252.22000000009</v>
      </c>
      <c r="L95" s="483">
        <v>406252.22000000009</v>
      </c>
      <c r="M95" s="483">
        <v>406252.22000000009</v>
      </c>
      <c r="N95" s="207">
        <v>100</v>
      </c>
      <c r="O95" s="207">
        <v>100</v>
      </c>
      <c r="P95" s="184" t="s">
        <v>1054</v>
      </c>
      <c r="Q95" s="183" t="s">
        <v>559</v>
      </c>
      <c r="R95" s="183" t="s">
        <v>726</v>
      </c>
      <c r="S95" s="183" t="s">
        <v>726</v>
      </c>
      <c r="T95" s="183" t="s">
        <v>729</v>
      </c>
      <c r="U95" s="183" t="s">
        <v>1330</v>
      </c>
      <c r="V95" s="183" t="s">
        <v>1330</v>
      </c>
      <c r="W95" s="183" t="s">
        <v>364</v>
      </c>
      <c r="X95" s="475" t="s">
        <v>853</v>
      </c>
    </row>
    <row r="96" spans="1:24" ht="63" x14ac:dyDescent="0.25">
      <c r="A96" s="183" t="s">
        <v>473</v>
      </c>
      <c r="B96" s="184" t="s">
        <v>300</v>
      </c>
      <c r="C96" s="183" t="s">
        <v>736</v>
      </c>
      <c r="D96" s="184" t="s">
        <v>1231</v>
      </c>
      <c r="E96" s="184" t="s">
        <v>474</v>
      </c>
      <c r="F96" s="184" t="s">
        <v>410</v>
      </c>
      <c r="G96" s="185">
        <v>263164.76000000007</v>
      </c>
      <c r="H96" s="186" t="s">
        <v>450</v>
      </c>
      <c r="I96" s="185">
        <v>0</v>
      </c>
      <c r="J96" s="483">
        <v>263164.76000000007</v>
      </c>
      <c r="K96" s="483">
        <v>263164.76000000007</v>
      </c>
      <c r="L96" s="483">
        <v>263164.76000000007</v>
      </c>
      <c r="M96" s="483">
        <v>263164.76000000007</v>
      </c>
      <c r="N96" s="207">
        <v>100</v>
      </c>
      <c r="O96" s="207">
        <v>100</v>
      </c>
      <c r="P96" s="184" t="s">
        <v>1327</v>
      </c>
      <c r="Q96" s="183" t="s">
        <v>664</v>
      </c>
      <c r="R96" s="183" t="s">
        <v>1307</v>
      </c>
      <c r="S96" s="183" t="s">
        <v>1307</v>
      </c>
      <c r="T96" s="183" t="s">
        <v>737</v>
      </c>
      <c r="U96" s="183" t="s">
        <v>1331</v>
      </c>
      <c r="V96" s="183" t="s">
        <v>1331</v>
      </c>
      <c r="W96" s="183" t="s">
        <v>364</v>
      </c>
      <c r="X96" s="475" t="s">
        <v>853</v>
      </c>
    </row>
    <row r="97" spans="1:24" ht="63" x14ac:dyDescent="0.25">
      <c r="A97" s="183" t="s">
        <v>473</v>
      </c>
      <c r="B97" s="184" t="s">
        <v>300</v>
      </c>
      <c r="C97" s="183" t="s">
        <v>739</v>
      </c>
      <c r="D97" s="184" t="s">
        <v>1233</v>
      </c>
      <c r="E97" s="184" t="s">
        <v>452</v>
      </c>
      <c r="F97" s="184" t="s">
        <v>410</v>
      </c>
      <c r="G97" s="185">
        <v>299275.58000000007</v>
      </c>
      <c r="H97" s="186" t="s">
        <v>450</v>
      </c>
      <c r="I97" s="185">
        <v>0</v>
      </c>
      <c r="J97" s="483">
        <v>299275.58000000007</v>
      </c>
      <c r="K97" s="483">
        <v>299275.58000000007</v>
      </c>
      <c r="L97" s="483">
        <v>299275.58000000007</v>
      </c>
      <c r="M97" s="483">
        <v>299275.58000000007</v>
      </c>
      <c r="N97" s="207">
        <v>100</v>
      </c>
      <c r="O97" s="207">
        <v>100</v>
      </c>
      <c r="P97" s="184" t="s">
        <v>1055</v>
      </c>
      <c r="Q97" s="183" t="s">
        <v>664</v>
      </c>
      <c r="R97" s="183" t="s">
        <v>1307</v>
      </c>
      <c r="S97" s="183" t="s">
        <v>1307</v>
      </c>
      <c r="T97" s="183" t="s">
        <v>737</v>
      </c>
      <c r="U97" s="183" t="s">
        <v>1331</v>
      </c>
      <c r="V97" s="183" t="s">
        <v>1331</v>
      </c>
      <c r="W97" s="183" t="s">
        <v>364</v>
      </c>
      <c r="X97" s="475" t="s">
        <v>853</v>
      </c>
    </row>
    <row r="98" spans="1:24" ht="72" x14ac:dyDescent="0.25">
      <c r="A98" s="183" t="s">
        <v>473</v>
      </c>
      <c r="B98" s="184" t="s">
        <v>300</v>
      </c>
      <c r="C98" s="183" t="s">
        <v>741</v>
      </c>
      <c r="D98" s="184" t="s">
        <v>1234</v>
      </c>
      <c r="E98" s="184" t="s">
        <v>451</v>
      </c>
      <c r="F98" s="184" t="s">
        <v>410</v>
      </c>
      <c r="G98" s="185">
        <v>401665.92000000004</v>
      </c>
      <c r="H98" s="186" t="s">
        <v>450</v>
      </c>
      <c r="I98" s="185">
        <v>0</v>
      </c>
      <c r="J98" s="483">
        <v>401665.92000000004</v>
      </c>
      <c r="K98" s="483">
        <v>401665.92000000004</v>
      </c>
      <c r="L98" s="483">
        <v>401665.92000000004</v>
      </c>
      <c r="M98" s="483">
        <v>401665.92000000004</v>
      </c>
      <c r="N98" s="207">
        <v>100</v>
      </c>
      <c r="O98" s="207">
        <v>100</v>
      </c>
      <c r="P98" s="184" t="s">
        <v>1056</v>
      </c>
      <c r="Q98" s="183" t="s">
        <v>742</v>
      </c>
      <c r="R98" s="183" t="s">
        <v>1332</v>
      </c>
      <c r="S98" s="183" t="s">
        <v>1332</v>
      </c>
      <c r="T98" s="183" t="s">
        <v>743</v>
      </c>
      <c r="U98" s="183" t="s">
        <v>1333</v>
      </c>
      <c r="V98" s="183" t="s">
        <v>1333</v>
      </c>
      <c r="W98" s="183" t="s">
        <v>364</v>
      </c>
      <c r="X98" s="475" t="s">
        <v>853</v>
      </c>
    </row>
    <row r="99" spans="1:24" ht="63" x14ac:dyDescent="0.25">
      <c r="A99" s="183" t="s">
        <v>473</v>
      </c>
      <c r="B99" s="184" t="s">
        <v>300</v>
      </c>
      <c r="C99" s="183" t="s">
        <v>745</v>
      </c>
      <c r="D99" s="184" t="s">
        <v>1236</v>
      </c>
      <c r="E99" s="184" t="s">
        <v>455</v>
      </c>
      <c r="F99" s="184" t="s">
        <v>410</v>
      </c>
      <c r="G99" s="185">
        <v>395494.65000000008</v>
      </c>
      <c r="H99" s="186" t="s">
        <v>450</v>
      </c>
      <c r="I99" s="185">
        <v>0</v>
      </c>
      <c r="J99" s="483">
        <v>395494.65000000008</v>
      </c>
      <c r="K99" s="483">
        <v>395494.65000000008</v>
      </c>
      <c r="L99" s="483">
        <v>395494.65000000008</v>
      </c>
      <c r="M99" s="483">
        <v>395494.65000000008</v>
      </c>
      <c r="N99" s="207">
        <v>100</v>
      </c>
      <c r="O99" s="207">
        <v>100</v>
      </c>
      <c r="P99" s="184" t="s">
        <v>1334</v>
      </c>
      <c r="Q99" s="183" t="s">
        <v>593</v>
      </c>
      <c r="R99" s="183" t="s">
        <v>1317</v>
      </c>
      <c r="S99" s="183" t="s">
        <v>1317</v>
      </c>
      <c r="T99" s="183" t="s">
        <v>746</v>
      </c>
      <c r="U99" s="183" t="s">
        <v>685</v>
      </c>
      <c r="V99" s="183" t="s">
        <v>685</v>
      </c>
      <c r="W99" s="183" t="s">
        <v>364</v>
      </c>
      <c r="X99" s="475" t="s">
        <v>853</v>
      </c>
    </row>
    <row r="100" spans="1:24" ht="63" x14ac:dyDescent="0.25">
      <c r="A100" s="183" t="s">
        <v>473</v>
      </c>
      <c r="B100" s="184" t="s">
        <v>300</v>
      </c>
      <c r="C100" s="183" t="s">
        <v>1240</v>
      </c>
      <c r="D100" s="184" t="s">
        <v>1241</v>
      </c>
      <c r="E100" s="184" t="s">
        <v>451</v>
      </c>
      <c r="F100" s="184" t="s">
        <v>410</v>
      </c>
      <c r="G100" s="185">
        <v>405182.85000000009</v>
      </c>
      <c r="H100" s="186" t="s">
        <v>450</v>
      </c>
      <c r="I100" s="185">
        <v>0</v>
      </c>
      <c r="J100" s="483">
        <v>405182.85000000009</v>
      </c>
      <c r="K100" s="483">
        <v>405182.85000000009</v>
      </c>
      <c r="L100" s="483">
        <v>405182.85000000009</v>
      </c>
      <c r="M100" s="483">
        <v>405182.85000000009</v>
      </c>
      <c r="N100" s="207">
        <v>100</v>
      </c>
      <c r="O100" s="207">
        <v>100</v>
      </c>
      <c r="P100" s="184" t="s">
        <v>1809</v>
      </c>
      <c r="Q100" s="183" t="s">
        <v>1335</v>
      </c>
      <c r="R100" s="183" t="s">
        <v>1336</v>
      </c>
      <c r="S100" s="183" t="s">
        <v>1336</v>
      </c>
      <c r="T100" s="183" t="s">
        <v>1337</v>
      </c>
      <c r="U100" s="183" t="s">
        <v>1315</v>
      </c>
      <c r="V100" s="183" t="s">
        <v>1315</v>
      </c>
      <c r="W100" s="183" t="s">
        <v>364</v>
      </c>
      <c r="X100" s="475" t="s">
        <v>853</v>
      </c>
    </row>
    <row r="101" spans="1:24" ht="63" x14ac:dyDescent="0.25">
      <c r="A101" s="183" t="s">
        <v>473</v>
      </c>
      <c r="B101" s="184" t="s">
        <v>300</v>
      </c>
      <c r="C101" s="183" t="s">
        <v>1243</v>
      </c>
      <c r="D101" s="184" t="s">
        <v>1244</v>
      </c>
      <c r="E101" s="184" t="s">
        <v>1338</v>
      </c>
      <c r="F101" s="184" t="s">
        <v>410</v>
      </c>
      <c r="G101" s="185">
        <v>354517.21000000008</v>
      </c>
      <c r="H101" s="186" t="s">
        <v>450</v>
      </c>
      <c r="I101" s="185">
        <v>0</v>
      </c>
      <c r="J101" s="483">
        <v>354517.21000000008</v>
      </c>
      <c r="K101" s="483">
        <v>354517.21000000008</v>
      </c>
      <c r="L101" s="483">
        <v>354517.21000000008</v>
      </c>
      <c r="M101" s="483">
        <v>354517.21000000008</v>
      </c>
      <c r="N101" s="207">
        <v>100</v>
      </c>
      <c r="O101" s="207">
        <v>100</v>
      </c>
      <c r="P101" s="184" t="s">
        <v>1313</v>
      </c>
      <c r="Q101" s="183" t="s">
        <v>1335</v>
      </c>
      <c r="R101" s="183" t="s">
        <v>1336</v>
      </c>
      <c r="S101" s="183" t="s">
        <v>1336</v>
      </c>
      <c r="T101" s="183" t="s">
        <v>1337</v>
      </c>
      <c r="U101" s="183" t="s">
        <v>1315</v>
      </c>
      <c r="V101" s="183" t="s">
        <v>1315</v>
      </c>
      <c r="W101" s="183" t="s">
        <v>364</v>
      </c>
      <c r="X101" s="475" t="s">
        <v>853</v>
      </c>
    </row>
    <row r="102" spans="1:24" ht="72" x14ac:dyDescent="0.25">
      <c r="A102" s="183" t="s">
        <v>473</v>
      </c>
      <c r="B102" s="184" t="s">
        <v>300</v>
      </c>
      <c r="C102" s="183" t="s">
        <v>1247</v>
      </c>
      <c r="D102" s="184" t="s">
        <v>1248</v>
      </c>
      <c r="E102" s="184" t="s">
        <v>1338</v>
      </c>
      <c r="F102" s="184" t="s">
        <v>410</v>
      </c>
      <c r="G102" s="185">
        <v>372900.70000000007</v>
      </c>
      <c r="H102" s="186" t="s">
        <v>450</v>
      </c>
      <c r="I102" s="185">
        <v>0</v>
      </c>
      <c r="J102" s="483">
        <v>372900.70000000007</v>
      </c>
      <c r="K102" s="483">
        <v>372900.70000000007</v>
      </c>
      <c r="L102" s="483">
        <v>372900.70000000007</v>
      </c>
      <c r="M102" s="483">
        <v>372900.70000000007</v>
      </c>
      <c r="N102" s="207">
        <v>100</v>
      </c>
      <c r="O102" s="207">
        <v>100</v>
      </c>
      <c r="P102" s="184" t="s">
        <v>1313</v>
      </c>
      <c r="Q102" s="183" t="s">
        <v>1335</v>
      </c>
      <c r="R102" s="183" t="s">
        <v>1336</v>
      </c>
      <c r="S102" s="183" t="s">
        <v>1336</v>
      </c>
      <c r="T102" s="183" t="s">
        <v>1337</v>
      </c>
      <c r="U102" s="183" t="s">
        <v>1315</v>
      </c>
      <c r="V102" s="183" t="s">
        <v>1315</v>
      </c>
      <c r="W102" s="183" t="s">
        <v>364</v>
      </c>
      <c r="X102" s="475" t="s">
        <v>853</v>
      </c>
    </row>
    <row r="103" spans="1:24" ht="72" x14ac:dyDescent="0.25">
      <c r="A103" s="183" t="s">
        <v>473</v>
      </c>
      <c r="B103" s="184" t="s">
        <v>300</v>
      </c>
      <c r="C103" s="183" t="s">
        <v>1250</v>
      </c>
      <c r="D103" s="184" t="s">
        <v>1251</v>
      </c>
      <c r="E103" s="184" t="s">
        <v>1338</v>
      </c>
      <c r="F103" s="184" t="s">
        <v>410</v>
      </c>
      <c r="G103" s="185">
        <v>344975.78000000009</v>
      </c>
      <c r="H103" s="186" t="s">
        <v>450</v>
      </c>
      <c r="I103" s="185">
        <v>0</v>
      </c>
      <c r="J103" s="483">
        <v>344975.78000000009</v>
      </c>
      <c r="K103" s="483">
        <v>344975.78000000009</v>
      </c>
      <c r="L103" s="483">
        <v>344975.78000000009</v>
      </c>
      <c r="M103" s="483">
        <v>344975.78000000009</v>
      </c>
      <c r="N103" s="207">
        <v>100</v>
      </c>
      <c r="O103" s="207">
        <v>100</v>
      </c>
      <c r="P103" s="184" t="s">
        <v>1313</v>
      </c>
      <c r="Q103" s="183" t="s">
        <v>1339</v>
      </c>
      <c r="R103" s="183" t="s">
        <v>1336</v>
      </c>
      <c r="S103" s="183" t="s">
        <v>1336</v>
      </c>
      <c r="T103" s="183" t="s">
        <v>1340</v>
      </c>
      <c r="U103" s="183" t="s">
        <v>1315</v>
      </c>
      <c r="V103" s="183" t="s">
        <v>1315</v>
      </c>
      <c r="W103" s="183" t="s">
        <v>364</v>
      </c>
      <c r="X103" s="475" t="s">
        <v>853</v>
      </c>
    </row>
    <row r="104" spans="1:24" ht="63" x14ac:dyDescent="0.25">
      <c r="A104" s="183" t="s">
        <v>473</v>
      </c>
      <c r="B104" s="184" t="s">
        <v>300</v>
      </c>
      <c r="C104" s="183" t="s">
        <v>1253</v>
      </c>
      <c r="D104" s="184" t="s">
        <v>1254</v>
      </c>
      <c r="E104" s="184" t="s">
        <v>452</v>
      </c>
      <c r="F104" s="184" t="s">
        <v>410</v>
      </c>
      <c r="G104" s="185">
        <v>380471.51000000007</v>
      </c>
      <c r="H104" s="186" t="s">
        <v>450</v>
      </c>
      <c r="I104" s="185">
        <v>0</v>
      </c>
      <c r="J104" s="483">
        <v>380471.51000000007</v>
      </c>
      <c r="K104" s="483">
        <v>380471.51000000007</v>
      </c>
      <c r="L104" s="483">
        <v>380471.51000000007</v>
      </c>
      <c r="M104" s="483">
        <v>380471.51000000007</v>
      </c>
      <c r="N104" s="207">
        <v>100</v>
      </c>
      <c r="O104" s="207">
        <v>100</v>
      </c>
      <c r="P104" s="184" t="s">
        <v>1810</v>
      </c>
      <c r="Q104" s="183" t="s">
        <v>1339</v>
      </c>
      <c r="R104" s="183" t="s">
        <v>1336</v>
      </c>
      <c r="S104" s="183" t="s">
        <v>1336</v>
      </c>
      <c r="T104" s="183" t="s">
        <v>1340</v>
      </c>
      <c r="U104" s="183" t="s">
        <v>1315</v>
      </c>
      <c r="V104" s="183" t="s">
        <v>1315</v>
      </c>
      <c r="W104" s="183" t="s">
        <v>364</v>
      </c>
      <c r="X104" s="475" t="s">
        <v>853</v>
      </c>
    </row>
    <row r="105" spans="1:24" ht="63" x14ac:dyDescent="0.25">
      <c r="A105" s="183" t="s">
        <v>473</v>
      </c>
      <c r="B105" s="184" t="s">
        <v>300</v>
      </c>
      <c r="C105" s="183" t="s">
        <v>1256</v>
      </c>
      <c r="D105" s="184" t="s">
        <v>1257</v>
      </c>
      <c r="E105" s="184" t="s">
        <v>1341</v>
      </c>
      <c r="F105" s="184" t="s">
        <v>410</v>
      </c>
      <c r="G105" s="185">
        <v>231374.47000000009</v>
      </c>
      <c r="H105" s="186" t="s">
        <v>450</v>
      </c>
      <c r="I105" s="185">
        <v>0</v>
      </c>
      <c r="J105" s="483">
        <v>231374.47000000009</v>
      </c>
      <c r="K105" s="483">
        <v>231374.47000000009</v>
      </c>
      <c r="L105" s="483">
        <v>231374.47000000009</v>
      </c>
      <c r="M105" s="483">
        <v>231374.47000000009</v>
      </c>
      <c r="N105" s="207">
        <v>100</v>
      </c>
      <c r="O105" s="207">
        <v>100</v>
      </c>
      <c r="P105" s="184" t="s">
        <v>1053</v>
      </c>
      <c r="Q105" s="183" t="s">
        <v>1339</v>
      </c>
      <c r="R105" s="183" t="s">
        <v>1336</v>
      </c>
      <c r="S105" s="183" t="s">
        <v>1336</v>
      </c>
      <c r="T105" s="183" t="s">
        <v>1340</v>
      </c>
      <c r="U105" s="183" t="s">
        <v>1315</v>
      </c>
      <c r="V105" s="183" t="s">
        <v>1315</v>
      </c>
      <c r="W105" s="183" t="s">
        <v>364</v>
      </c>
      <c r="X105" s="475" t="s">
        <v>853</v>
      </c>
    </row>
    <row r="106" spans="1:24" ht="81" x14ac:dyDescent="0.25">
      <c r="A106" s="183" t="s">
        <v>473</v>
      </c>
      <c r="B106" s="184" t="s">
        <v>300</v>
      </c>
      <c r="C106" s="183" t="s">
        <v>1260</v>
      </c>
      <c r="D106" s="184" t="s">
        <v>1261</v>
      </c>
      <c r="E106" s="184" t="s">
        <v>1342</v>
      </c>
      <c r="F106" s="184" t="s">
        <v>410</v>
      </c>
      <c r="G106" s="185">
        <v>739680.53000000026</v>
      </c>
      <c r="H106" s="186" t="s">
        <v>450</v>
      </c>
      <c r="I106" s="185">
        <v>0</v>
      </c>
      <c r="J106" s="483">
        <v>739680.53000000026</v>
      </c>
      <c r="K106" s="483">
        <v>739680.53000000026</v>
      </c>
      <c r="L106" s="483">
        <v>739680.53000000026</v>
      </c>
      <c r="M106" s="483">
        <v>739680.53000000026</v>
      </c>
      <c r="N106" s="207">
        <v>100</v>
      </c>
      <c r="O106" s="207">
        <v>100</v>
      </c>
      <c r="P106" s="184" t="s">
        <v>1306</v>
      </c>
      <c r="Q106" s="183" t="s">
        <v>1333</v>
      </c>
      <c r="R106" s="183" t="s">
        <v>1343</v>
      </c>
      <c r="S106" s="183" t="s">
        <v>1343</v>
      </c>
      <c r="T106" s="183" t="s">
        <v>1344</v>
      </c>
      <c r="U106" s="183" t="s">
        <v>1811</v>
      </c>
      <c r="V106" s="183" t="s">
        <v>1811</v>
      </c>
      <c r="W106" s="183" t="s">
        <v>364</v>
      </c>
      <c r="X106" s="475" t="s">
        <v>853</v>
      </c>
    </row>
    <row r="107" spans="1:24" ht="63" x14ac:dyDescent="0.25">
      <c r="A107" s="183" t="s">
        <v>473</v>
      </c>
      <c r="B107" s="184" t="s">
        <v>300</v>
      </c>
      <c r="C107" s="183" t="s">
        <v>1625</v>
      </c>
      <c r="D107" s="184" t="s">
        <v>1626</v>
      </c>
      <c r="E107" s="184" t="s">
        <v>1812</v>
      </c>
      <c r="F107" s="184" t="s">
        <v>410</v>
      </c>
      <c r="G107" s="185">
        <v>396236.87000000005</v>
      </c>
      <c r="H107" s="186" t="s">
        <v>450</v>
      </c>
      <c r="I107" s="185">
        <v>0</v>
      </c>
      <c r="J107" s="483">
        <v>396236.87000000005</v>
      </c>
      <c r="K107" s="483">
        <v>396236.87000000005</v>
      </c>
      <c r="L107" s="483">
        <v>396236.87000000005</v>
      </c>
      <c r="M107" s="483">
        <v>396236.87000000005</v>
      </c>
      <c r="N107" s="207">
        <v>100</v>
      </c>
      <c r="O107" s="207">
        <v>100</v>
      </c>
      <c r="P107" s="184" t="s">
        <v>861</v>
      </c>
      <c r="Q107" s="183" t="s">
        <v>1813</v>
      </c>
      <c r="R107" s="183" t="s">
        <v>1814</v>
      </c>
      <c r="S107" s="183" t="s">
        <v>1814</v>
      </c>
      <c r="T107" s="183" t="s">
        <v>1719</v>
      </c>
      <c r="U107" s="183" t="s">
        <v>1815</v>
      </c>
      <c r="V107" s="183" t="s">
        <v>1815</v>
      </c>
      <c r="W107" s="183" t="s">
        <v>364</v>
      </c>
      <c r="X107" s="475" t="s">
        <v>853</v>
      </c>
    </row>
    <row r="108" spans="1:24" ht="63" x14ac:dyDescent="0.25">
      <c r="A108" s="183" t="s">
        <v>473</v>
      </c>
      <c r="B108" s="184" t="s">
        <v>300</v>
      </c>
      <c r="C108" s="183" t="s">
        <v>1631</v>
      </c>
      <c r="D108" s="184" t="s">
        <v>1632</v>
      </c>
      <c r="E108" s="184" t="s">
        <v>1812</v>
      </c>
      <c r="F108" s="184" t="s">
        <v>410</v>
      </c>
      <c r="G108" s="185">
        <v>350243.94000000006</v>
      </c>
      <c r="H108" s="186" t="s">
        <v>450</v>
      </c>
      <c r="I108" s="185">
        <v>0</v>
      </c>
      <c r="J108" s="483">
        <v>350243.94000000006</v>
      </c>
      <c r="K108" s="483">
        <v>350243.94000000006</v>
      </c>
      <c r="L108" s="483">
        <v>350243.94000000006</v>
      </c>
      <c r="M108" s="483">
        <v>350243.94000000006</v>
      </c>
      <c r="N108" s="207">
        <v>100</v>
      </c>
      <c r="O108" s="207">
        <v>100</v>
      </c>
      <c r="P108" s="184" t="s">
        <v>861</v>
      </c>
      <c r="Q108" s="183" t="s">
        <v>1813</v>
      </c>
      <c r="R108" s="183" t="s">
        <v>1814</v>
      </c>
      <c r="S108" s="183" t="s">
        <v>1814</v>
      </c>
      <c r="T108" s="183" t="s">
        <v>1719</v>
      </c>
      <c r="U108" s="183" t="s">
        <v>1815</v>
      </c>
      <c r="V108" s="183" t="s">
        <v>1815</v>
      </c>
      <c r="W108" s="183" t="s">
        <v>364</v>
      </c>
      <c r="X108" s="475" t="s">
        <v>853</v>
      </c>
    </row>
    <row r="109" spans="1:24" ht="72" x14ac:dyDescent="0.25">
      <c r="A109" s="183" t="s">
        <v>473</v>
      </c>
      <c r="B109" s="184" t="s">
        <v>300</v>
      </c>
      <c r="C109" s="183" t="s">
        <v>1634</v>
      </c>
      <c r="D109" s="184" t="s">
        <v>1635</v>
      </c>
      <c r="E109" s="184" t="s">
        <v>1765</v>
      </c>
      <c r="F109" s="184" t="s">
        <v>410</v>
      </c>
      <c r="G109" s="185">
        <v>391505.11000000004</v>
      </c>
      <c r="H109" s="186" t="s">
        <v>450</v>
      </c>
      <c r="I109" s="185">
        <v>0</v>
      </c>
      <c r="J109" s="483">
        <v>391505.11000000004</v>
      </c>
      <c r="K109" s="483">
        <v>391505.11000000004</v>
      </c>
      <c r="L109" s="483">
        <v>391505.11000000004</v>
      </c>
      <c r="M109" s="483">
        <v>391505.11000000004</v>
      </c>
      <c r="N109" s="207">
        <v>100</v>
      </c>
      <c r="O109" s="207">
        <v>100</v>
      </c>
      <c r="P109" s="184" t="s">
        <v>861</v>
      </c>
      <c r="Q109" s="183" t="s">
        <v>1343</v>
      </c>
      <c r="R109" s="183" t="s">
        <v>1749</v>
      </c>
      <c r="S109" s="183" t="s">
        <v>1749</v>
      </c>
      <c r="T109" s="183" t="s">
        <v>1816</v>
      </c>
      <c r="U109" s="183" t="s">
        <v>1750</v>
      </c>
      <c r="V109" s="183" t="s">
        <v>1750</v>
      </c>
      <c r="W109" s="183" t="s">
        <v>364</v>
      </c>
      <c r="X109" s="475" t="s">
        <v>853</v>
      </c>
    </row>
    <row r="110" spans="1:24" ht="72" x14ac:dyDescent="0.25">
      <c r="A110" s="183" t="s">
        <v>473</v>
      </c>
      <c r="B110" s="184" t="s">
        <v>300</v>
      </c>
      <c r="C110" s="183" t="s">
        <v>1638</v>
      </c>
      <c r="D110" s="184" t="s">
        <v>1639</v>
      </c>
      <c r="E110" s="184" t="s">
        <v>857</v>
      </c>
      <c r="F110" s="184" t="s">
        <v>410</v>
      </c>
      <c r="G110" s="185">
        <v>420950.80000000005</v>
      </c>
      <c r="H110" s="186" t="s">
        <v>450</v>
      </c>
      <c r="I110" s="185">
        <v>0</v>
      </c>
      <c r="J110" s="483">
        <v>420950.80000000005</v>
      </c>
      <c r="K110" s="483">
        <v>420950.80000000005</v>
      </c>
      <c r="L110" s="483">
        <v>420950.80000000005</v>
      </c>
      <c r="M110" s="483">
        <v>420950.80000000005</v>
      </c>
      <c r="N110" s="207">
        <v>100</v>
      </c>
      <c r="O110" s="207">
        <v>100</v>
      </c>
      <c r="P110" s="184" t="s">
        <v>1800</v>
      </c>
      <c r="Q110" s="183" t="s">
        <v>1343</v>
      </c>
      <c r="R110" s="183" t="s">
        <v>1749</v>
      </c>
      <c r="S110" s="183" t="s">
        <v>1749</v>
      </c>
      <c r="T110" s="183" t="s">
        <v>1816</v>
      </c>
      <c r="U110" s="183" t="s">
        <v>1750</v>
      </c>
      <c r="V110" s="183" t="s">
        <v>1750</v>
      </c>
      <c r="W110" s="183" t="s">
        <v>364</v>
      </c>
      <c r="X110" s="475" t="s">
        <v>853</v>
      </c>
    </row>
    <row r="111" spans="1:24" ht="63" x14ac:dyDescent="0.25">
      <c r="A111" s="183" t="s">
        <v>473</v>
      </c>
      <c r="B111" s="184" t="s">
        <v>300</v>
      </c>
      <c r="C111" s="183" t="s">
        <v>1641</v>
      </c>
      <c r="D111" s="184" t="s">
        <v>1642</v>
      </c>
      <c r="E111" s="184" t="s">
        <v>1817</v>
      </c>
      <c r="F111" s="184" t="s">
        <v>410</v>
      </c>
      <c r="G111" s="185">
        <v>501722.33000000019</v>
      </c>
      <c r="H111" s="186" t="s">
        <v>450</v>
      </c>
      <c r="I111" s="185">
        <v>0</v>
      </c>
      <c r="J111" s="483">
        <v>501722.33000000019</v>
      </c>
      <c r="K111" s="483">
        <v>501722.33000000019</v>
      </c>
      <c r="L111" s="483">
        <v>501722.33000000019</v>
      </c>
      <c r="M111" s="483">
        <v>501722.33000000019</v>
      </c>
      <c r="N111" s="207">
        <v>100</v>
      </c>
      <c r="O111" s="207">
        <v>100</v>
      </c>
      <c r="P111" s="184" t="s">
        <v>1053</v>
      </c>
      <c r="Q111" s="183" t="s">
        <v>1343</v>
      </c>
      <c r="R111" s="183" t="s">
        <v>1749</v>
      </c>
      <c r="S111" s="183" t="s">
        <v>1749</v>
      </c>
      <c r="T111" s="183" t="s">
        <v>1816</v>
      </c>
      <c r="U111" s="183" t="s">
        <v>1750</v>
      </c>
      <c r="V111" s="183" t="s">
        <v>1750</v>
      </c>
      <c r="W111" s="183" t="s">
        <v>364</v>
      </c>
      <c r="X111" s="475" t="s">
        <v>853</v>
      </c>
    </row>
    <row r="112" spans="1:24" ht="63" x14ac:dyDescent="0.25">
      <c r="A112" s="183" t="s">
        <v>473</v>
      </c>
      <c r="B112" s="184" t="s">
        <v>300</v>
      </c>
      <c r="C112" s="183" t="s">
        <v>1644</v>
      </c>
      <c r="D112" s="184" t="s">
        <v>1645</v>
      </c>
      <c r="E112" s="184" t="s">
        <v>1818</v>
      </c>
      <c r="F112" s="184" t="s">
        <v>410</v>
      </c>
      <c r="G112" s="185">
        <v>265438.58000000007</v>
      </c>
      <c r="H112" s="186" t="s">
        <v>450</v>
      </c>
      <c r="I112" s="185">
        <v>0</v>
      </c>
      <c r="J112" s="483">
        <v>265438.58000000007</v>
      </c>
      <c r="K112" s="483">
        <v>265438.58000000007</v>
      </c>
      <c r="L112" s="483">
        <v>265438.58000000007</v>
      </c>
      <c r="M112" s="483">
        <v>265438.58000000007</v>
      </c>
      <c r="N112" s="207">
        <v>100</v>
      </c>
      <c r="O112" s="207">
        <v>100</v>
      </c>
      <c r="P112" s="184" t="s">
        <v>1327</v>
      </c>
      <c r="Q112" s="183" t="s">
        <v>1813</v>
      </c>
      <c r="R112" s="183" t="s">
        <v>1814</v>
      </c>
      <c r="S112" s="183" t="s">
        <v>1814</v>
      </c>
      <c r="T112" s="183" t="s">
        <v>1719</v>
      </c>
      <c r="U112" s="183" t="s">
        <v>1815</v>
      </c>
      <c r="V112" s="183" t="s">
        <v>1815</v>
      </c>
      <c r="W112" s="183" t="s">
        <v>364</v>
      </c>
      <c r="X112" s="475" t="s">
        <v>853</v>
      </c>
    </row>
    <row r="113" spans="1:24" ht="63" x14ac:dyDescent="0.25">
      <c r="A113" s="183" t="s">
        <v>473</v>
      </c>
      <c r="B113" s="184" t="s">
        <v>300</v>
      </c>
      <c r="C113" s="183" t="s">
        <v>1647</v>
      </c>
      <c r="D113" s="184" t="s">
        <v>1648</v>
      </c>
      <c r="E113" s="184" t="s">
        <v>462</v>
      </c>
      <c r="F113" s="184" t="s">
        <v>410</v>
      </c>
      <c r="G113" s="185">
        <v>614750.40000000026</v>
      </c>
      <c r="H113" s="186" t="s">
        <v>450</v>
      </c>
      <c r="I113" s="185">
        <v>0</v>
      </c>
      <c r="J113" s="483">
        <v>614750.40000000026</v>
      </c>
      <c r="K113" s="483">
        <v>614750.40000000026</v>
      </c>
      <c r="L113" s="483">
        <v>614750.40000000026</v>
      </c>
      <c r="M113" s="483">
        <v>614750.40000000026</v>
      </c>
      <c r="N113" s="207">
        <v>100</v>
      </c>
      <c r="O113" s="207">
        <v>100</v>
      </c>
      <c r="P113" s="184" t="s">
        <v>861</v>
      </c>
      <c r="Q113" s="183" t="s">
        <v>1813</v>
      </c>
      <c r="R113" s="183" t="s">
        <v>1814</v>
      </c>
      <c r="S113" s="183" t="s">
        <v>1814</v>
      </c>
      <c r="T113" s="183" t="s">
        <v>1719</v>
      </c>
      <c r="U113" s="183" t="s">
        <v>1815</v>
      </c>
      <c r="V113" s="183" t="s">
        <v>1805</v>
      </c>
      <c r="W113" s="183" t="s">
        <v>364</v>
      </c>
      <c r="X113" s="475" t="s">
        <v>853</v>
      </c>
    </row>
    <row r="114" spans="1:24" ht="63" x14ac:dyDescent="0.25">
      <c r="A114" s="183" t="s">
        <v>473</v>
      </c>
      <c r="B114" s="184" t="s">
        <v>300</v>
      </c>
      <c r="C114" s="183" t="s">
        <v>1650</v>
      </c>
      <c r="D114" s="184" t="s">
        <v>1651</v>
      </c>
      <c r="E114" s="184" t="s">
        <v>1736</v>
      </c>
      <c r="F114" s="184" t="s">
        <v>410</v>
      </c>
      <c r="G114" s="185">
        <v>364892.35000000009</v>
      </c>
      <c r="H114" s="186" t="s">
        <v>450</v>
      </c>
      <c r="I114" s="185">
        <v>0</v>
      </c>
      <c r="J114" s="483">
        <v>364892.35000000009</v>
      </c>
      <c r="K114" s="483">
        <v>364892.35000000009</v>
      </c>
      <c r="L114" s="483">
        <v>364892.35000000009</v>
      </c>
      <c r="M114" s="483">
        <v>364892.35000000009</v>
      </c>
      <c r="N114" s="207">
        <v>100</v>
      </c>
      <c r="O114" s="207">
        <v>100</v>
      </c>
      <c r="P114" s="184" t="s">
        <v>861</v>
      </c>
      <c r="Q114" s="183" t="s">
        <v>1819</v>
      </c>
      <c r="R114" s="183" t="s">
        <v>1302</v>
      </c>
      <c r="S114" s="183" t="s">
        <v>1302</v>
      </c>
      <c r="T114" s="183" t="s">
        <v>1719</v>
      </c>
      <c r="U114" s="183" t="s">
        <v>1820</v>
      </c>
      <c r="V114" s="183" t="s">
        <v>1820</v>
      </c>
      <c r="W114" s="183" t="s">
        <v>364</v>
      </c>
      <c r="X114" s="475" t="s">
        <v>853</v>
      </c>
    </row>
    <row r="115" spans="1:24" ht="63" x14ac:dyDescent="0.25">
      <c r="A115" s="183" t="s">
        <v>473</v>
      </c>
      <c r="B115" s="184" t="s">
        <v>300</v>
      </c>
      <c r="C115" s="183" t="s">
        <v>1653</v>
      </c>
      <c r="D115" s="184" t="s">
        <v>1654</v>
      </c>
      <c r="E115" s="184" t="s">
        <v>855</v>
      </c>
      <c r="F115" s="184" t="s">
        <v>410</v>
      </c>
      <c r="G115" s="185">
        <v>360538.87000000005</v>
      </c>
      <c r="H115" s="186" t="s">
        <v>450</v>
      </c>
      <c r="I115" s="185">
        <v>0</v>
      </c>
      <c r="J115" s="483">
        <v>360538.87000000005</v>
      </c>
      <c r="K115" s="483">
        <v>360538.87000000005</v>
      </c>
      <c r="L115" s="483">
        <v>360538.87000000005</v>
      </c>
      <c r="M115" s="483">
        <v>360538.87000000005</v>
      </c>
      <c r="N115" s="207">
        <v>100</v>
      </c>
      <c r="O115" s="207">
        <v>100</v>
      </c>
      <c r="P115" s="184" t="s">
        <v>861</v>
      </c>
      <c r="Q115" s="183" t="s">
        <v>1343</v>
      </c>
      <c r="R115" s="183" t="s">
        <v>1749</v>
      </c>
      <c r="S115" s="183" t="s">
        <v>1749</v>
      </c>
      <c r="T115" s="183" t="s">
        <v>1816</v>
      </c>
      <c r="U115" s="183" t="s">
        <v>1750</v>
      </c>
      <c r="V115" s="183" t="s">
        <v>1750</v>
      </c>
      <c r="W115" s="183" t="s">
        <v>364</v>
      </c>
      <c r="X115" s="475" t="s">
        <v>853</v>
      </c>
    </row>
    <row r="116" spans="1:24" ht="72" x14ac:dyDescent="0.25">
      <c r="A116" s="183" t="s">
        <v>473</v>
      </c>
      <c r="B116" s="184" t="s">
        <v>300</v>
      </c>
      <c r="C116" s="183" t="s">
        <v>1656</v>
      </c>
      <c r="D116" s="184" t="s">
        <v>1657</v>
      </c>
      <c r="E116" s="184" t="s">
        <v>1736</v>
      </c>
      <c r="F116" s="184" t="s">
        <v>410</v>
      </c>
      <c r="G116" s="185">
        <v>239671.2300000001</v>
      </c>
      <c r="H116" s="186" t="s">
        <v>450</v>
      </c>
      <c r="I116" s="185">
        <v>0</v>
      </c>
      <c r="J116" s="483">
        <v>239671.2300000001</v>
      </c>
      <c r="K116" s="483">
        <v>239671.2300000001</v>
      </c>
      <c r="L116" s="483">
        <v>239671.2300000001</v>
      </c>
      <c r="M116" s="483">
        <v>239671.2300000001</v>
      </c>
      <c r="N116" s="207">
        <v>100</v>
      </c>
      <c r="O116" s="207">
        <v>100</v>
      </c>
      <c r="P116" s="184" t="s">
        <v>861</v>
      </c>
      <c r="Q116" s="183" t="s">
        <v>1819</v>
      </c>
      <c r="R116" s="183" t="s">
        <v>1302</v>
      </c>
      <c r="S116" s="183" t="s">
        <v>1302</v>
      </c>
      <c r="T116" s="183" t="s">
        <v>1719</v>
      </c>
      <c r="U116" s="183" t="s">
        <v>1820</v>
      </c>
      <c r="V116" s="183" t="s">
        <v>1820</v>
      </c>
      <c r="W116" s="183" t="s">
        <v>364</v>
      </c>
      <c r="X116" s="475" t="s">
        <v>853</v>
      </c>
    </row>
    <row r="117" spans="1:24" ht="63" x14ac:dyDescent="0.25">
      <c r="A117" s="183" t="s">
        <v>473</v>
      </c>
      <c r="B117" s="184" t="s">
        <v>300</v>
      </c>
      <c r="C117" s="183" t="s">
        <v>1659</v>
      </c>
      <c r="D117" s="184" t="s">
        <v>1660</v>
      </c>
      <c r="E117" s="184" t="s">
        <v>1733</v>
      </c>
      <c r="F117" s="184" t="s">
        <v>410</v>
      </c>
      <c r="G117" s="185">
        <v>403643.72000000009</v>
      </c>
      <c r="H117" s="186" t="s">
        <v>450</v>
      </c>
      <c r="I117" s="185">
        <v>0</v>
      </c>
      <c r="J117" s="483">
        <v>403643.72000000009</v>
      </c>
      <c r="K117" s="483">
        <v>403643.72000000009</v>
      </c>
      <c r="L117" s="483">
        <v>403643.72000000009</v>
      </c>
      <c r="M117" s="483">
        <v>403643.72000000009</v>
      </c>
      <c r="N117" s="207">
        <v>100</v>
      </c>
      <c r="O117" s="207">
        <v>100</v>
      </c>
      <c r="P117" s="184" t="s">
        <v>1053</v>
      </c>
      <c r="Q117" s="183" t="s">
        <v>1819</v>
      </c>
      <c r="R117" s="183" t="s">
        <v>1302</v>
      </c>
      <c r="S117" s="183" t="s">
        <v>1302</v>
      </c>
      <c r="T117" s="183" t="s">
        <v>1719</v>
      </c>
      <c r="U117" s="183" t="s">
        <v>1820</v>
      </c>
      <c r="V117" s="183" t="s">
        <v>1820</v>
      </c>
      <c r="W117" s="183" t="s">
        <v>364</v>
      </c>
      <c r="X117" s="475" t="s">
        <v>853</v>
      </c>
    </row>
    <row r="118" spans="1:24" ht="63" x14ac:dyDescent="0.25">
      <c r="A118" s="183" t="s">
        <v>473</v>
      </c>
      <c r="B118" s="184" t="s">
        <v>300</v>
      </c>
      <c r="C118" s="183" t="s">
        <v>1662</v>
      </c>
      <c r="D118" s="184" t="s">
        <v>1663</v>
      </c>
      <c r="E118" s="184" t="s">
        <v>1733</v>
      </c>
      <c r="F118" s="184" t="s">
        <v>410</v>
      </c>
      <c r="G118" s="185">
        <v>403643.72000000009</v>
      </c>
      <c r="H118" s="186" t="s">
        <v>450</v>
      </c>
      <c r="I118" s="185">
        <v>0</v>
      </c>
      <c r="J118" s="483">
        <v>403643.72000000009</v>
      </c>
      <c r="K118" s="483">
        <v>403643.72000000009</v>
      </c>
      <c r="L118" s="483">
        <v>403643.72000000009</v>
      </c>
      <c r="M118" s="483">
        <v>403643.72000000009</v>
      </c>
      <c r="N118" s="207">
        <v>100</v>
      </c>
      <c r="O118" s="207">
        <v>100</v>
      </c>
      <c r="P118" s="184" t="s">
        <v>1053</v>
      </c>
      <c r="Q118" s="183" t="s">
        <v>1819</v>
      </c>
      <c r="R118" s="183" t="s">
        <v>1302</v>
      </c>
      <c r="S118" s="183" t="s">
        <v>1302</v>
      </c>
      <c r="T118" s="183" t="s">
        <v>1719</v>
      </c>
      <c r="U118" s="183" t="s">
        <v>1820</v>
      </c>
      <c r="V118" s="183" t="s">
        <v>1820</v>
      </c>
      <c r="W118" s="183" t="s">
        <v>364</v>
      </c>
      <c r="X118" s="475" t="s">
        <v>853</v>
      </c>
    </row>
    <row r="119" spans="1:24" ht="63" x14ac:dyDescent="0.25">
      <c r="A119" s="183" t="s">
        <v>473</v>
      </c>
      <c r="B119" s="184" t="s">
        <v>300</v>
      </c>
      <c r="C119" s="183" t="s">
        <v>1665</v>
      </c>
      <c r="D119" s="184" t="s">
        <v>1666</v>
      </c>
      <c r="E119" s="184" t="s">
        <v>458</v>
      </c>
      <c r="F119" s="184" t="s">
        <v>410</v>
      </c>
      <c r="G119" s="185">
        <v>395255.44000000006</v>
      </c>
      <c r="H119" s="186" t="s">
        <v>450</v>
      </c>
      <c r="I119" s="185">
        <v>0</v>
      </c>
      <c r="J119" s="483">
        <v>395255.44000000006</v>
      </c>
      <c r="K119" s="483">
        <v>395255.44000000006</v>
      </c>
      <c r="L119" s="483">
        <v>395255.44000000006</v>
      </c>
      <c r="M119" s="483">
        <v>395255.44000000006</v>
      </c>
      <c r="N119" s="207">
        <v>100</v>
      </c>
      <c r="O119" s="207">
        <v>100</v>
      </c>
      <c r="P119" s="184" t="s">
        <v>861</v>
      </c>
      <c r="Q119" s="183" t="s">
        <v>1724</v>
      </c>
      <c r="R119" s="183" t="s">
        <v>1337</v>
      </c>
      <c r="S119" s="183" t="s">
        <v>1337</v>
      </c>
      <c r="T119" s="183" t="s">
        <v>1719</v>
      </c>
      <c r="U119" s="183" t="s">
        <v>1751</v>
      </c>
      <c r="V119" s="183" t="s">
        <v>1751</v>
      </c>
      <c r="W119" s="183" t="s">
        <v>364</v>
      </c>
      <c r="X119" s="475" t="s">
        <v>853</v>
      </c>
    </row>
    <row r="120" spans="1:24" ht="72" x14ac:dyDescent="0.25">
      <c r="A120" s="183" t="s">
        <v>473</v>
      </c>
      <c r="B120" s="184" t="s">
        <v>300</v>
      </c>
      <c r="C120" s="183" t="s">
        <v>1668</v>
      </c>
      <c r="D120" s="184" t="s">
        <v>1669</v>
      </c>
      <c r="E120" s="184" t="s">
        <v>475</v>
      </c>
      <c r="F120" s="184" t="s">
        <v>410</v>
      </c>
      <c r="G120" s="185">
        <v>391164.28000000009</v>
      </c>
      <c r="H120" s="186" t="s">
        <v>450</v>
      </c>
      <c r="I120" s="185">
        <v>0</v>
      </c>
      <c r="J120" s="483">
        <v>391164.28000000009</v>
      </c>
      <c r="K120" s="483">
        <v>391164.28000000009</v>
      </c>
      <c r="L120" s="483">
        <v>391164.28000000009</v>
      </c>
      <c r="M120" s="483">
        <v>391164.28000000009</v>
      </c>
      <c r="N120" s="207">
        <v>100</v>
      </c>
      <c r="O120" s="207">
        <v>100</v>
      </c>
      <c r="P120" s="184" t="s">
        <v>1800</v>
      </c>
      <c r="Q120" s="183" t="s">
        <v>1821</v>
      </c>
      <c r="R120" s="183" t="s">
        <v>1822</v>
      </c>
      <c r="S120" s="183" t="s">
        <v>1822</v>
      </c>
      <c r="T120" s="183" t="s">
        <v>1719</v>
      </c>
      <c r="U120" s="183" t="s">
        <v>1823</v>
      </c>
      <c r="V120" s="183" t="s">
        <v>1823</v>
      </c>
      <c r="W120" s="183" t="s">
        <v>364</v>
      </c>
      <c r="X120" s="475" t="s">
        <v>853</v>
      </c>
    </row>
    <row r="121" spans="1:24" ht="63" x14ac:dyDescent="0.25">
      <c r="A121" s="183" t="s">
        <v>473</v>
      </c>
      <c r="B121" s="184" t="s">
        <v>300</v>
      </c>
      <c r="C121" s="183" t="s">
        <v>1673</v>
      </c>
      <c r="D121" s="184" t="s">
        <v>1674</v>
      </c>
      <c r="E121" s="184" t="s">
        <v>1817</v>
      </c>
      <c r="F121" s="184" t="s">
        <v>410</v>
      </c>
      <c r="G121" s="185">
        <v>375314.78000000009</v>
      </c>
      <c r="H121" s="186" t="s">
        <v>450</v>
      </c>
      <c r="I121" s="185">
        <v>0</v>
      </c>
      <c r="J121" s="483">
        <v>375314.78000000009</v>
      </c>
      <c r="K121" s="483">
        <v>375314.78000000009</v>
      </c>
      <c r="L121" s="483">
        <v>375314.78000000009</v>
      </c>
      <c r="M121" s="483">
        <v>375314.78000000009</v>
      </c>
      <c r="N121" s="207">
        <v>100</v>
      </c>
      <c r="O121" s="207">
        <v>100</v>
      </c>
      <c r="P121" s="184" t="s">
        <v>1053</v>
      </c>
      <c r="Q121" s="183" t="s">
        <v>1727</v>
      </c>
      <c r="R121" s="183" t="s">
        <v>1824</v>
      </c>
      <c r="S121" s="183" t="s">
        <v>1824</v>
      </c>
      <c r="T121" s="183" t="s">
        <v>1719</v>
      </c>
      <c r="U121" s="183" t="s">
        <v>1825</v>
      </c>
      <c r="V121" s="183" t="s">
        <v>1825</v>
      </c>
      <c r="W121" s="183" t="s">
        <v>364</v>
      </c>
      <c r="X121" s="475" t="s">
        <v>853</v>
      </c>
    </row>
    <row r="122" spans="1:24" ht="63" x14ac:dyDescent="0.25">
      <c r="A122" s="183" t="s">
        <v>473</v>
      </c>
      <c r="B122" s="184" t="s">
        <v>300</v>
      </c>
      <c r="C122" s="183" t="s">
        <v>1678</v>
      </c>
      <c r="D122" s="184" t="s">
        <v>1679</v>
      </c>
      <c r="E122" s="184" t="s">
        <v>1299</v>
      </c>
      <c r="F122" s="184" t="s">
        <v>410</v>
      </c>
      <c r="G122" s="185">
        <v>231773.35000000009</v>
      </c>
      <c r="H122" s="186" t="s">
        <v>1323</v>
      </c>
      <c r="I122" s="185">
        <v>0</v>
      </c>
      <c r="J122" s="483">
        <v>231773.35000000009</v>
      </c>
      <c r="K122" s="483">
        <v>231773.35000000009</v>
      </c>
      <c r="L122" s="483">
        <v>231773.35000000009</v>
      </c>
      <c r="M122" s="483">
        <v>231773.35000000009</v>
      </c>
      <c r="N122" s="207">
        <v>100</v>
      </c>
      <c r="O122" s="207">
        <v>100</v>
      </c>
      <c r="P122" s="184" t="s">
        <v>1800</v>
      </c>
      <c r="Q122" s="183" t="s">
        <v>1731</v>
      </c>
      <c r="R122" s="183" t="s">
        <v>1754</v>
      </c>
      <c r="S122" s="183" t="s">
        <v>1754</v>
      </c>
      <c r="T122" s="183" t="s">
        <v>1728</v>
      </c>
      <c r="U122" s="183" t="s">
        <v>1803</v>
      </c>
      <c r="V122" s="183" t="s">
        <v>1803</v>
      </c>
      <c r="W122" s="183" t="s">
        <v>364</v>
      </c>
      <c r="X122" s="475" t="s">
        <v>853</v>
      </c>
    </row>
    <row r="123" spans="1:24" x14ac:dyDescent="0.25">
      <c r="A123" s="485" t="s">
        <v>1826</v>
      </c>
      <c r="B123" s="486"/>
      <c r="C123" s="486"/>
      <c r="D123" s="486"/>
      <c r="E123" s="486"/>
      <c r="F123" s="486"/>
      <c r="G123" s="486"/>
      <c r="H123" s="486"/>
      <c r="I123" s="487"/>
      <c r="J123" s="488">
        <v>89450373.850000009</v>
      </c>
      <c r="K123" s="488">
        <v>92903653.599999994</v>
      </c>
      <c r="L123" s="488">
        <v>89450373.850000009</v>
      </c>
      <c r="M123" s="488">
        <v>89450373.850000009</v>
      </c>
      <c r="N123" s="476"/>
      <c r="O123" s="476"/>
      <c r="P123" s="475"/>
      <c r="Q123" s="475"/>
      <c r="R123" s="475"/>
      <c r="S123" s="475"/>
      <c r="T123" s="475"/>
      <c r="U123" s="475"/>
      <c r="V123" s="475"/>
      <c r="W123" s="475"/>
      <c r="X123" s="475"/>
    </row>
  </sheetData>
  <mergeCells count="24">
    <mergeCell ref="A123:I123"/>
    <mergeCell ref="T9:V9"/>
    <mergeCell ref="Q8:V8"/>
    <mergeCell ref="W8:W10"/>
    <mergeCell ref="X8:X10"/>
    <mergeCell ref="J9:J10"/>
    <mergeCell ref="K9:K10"/>
    <mergeCell ref="L9:L10"/>
    <mergeCell ref="M9:M10"/>
    <mergeCell ref="N9:N10"/>
    <mergeCell ref="O9:O10"/>
    <mergeCell ref="Q9:S9"/>
    <mergeCell ref="P8:P10"/>
    <mergeCell ref="G8:G10"/>
    <mergeCell ref="H8:H10"/>
    <mergeCell ref="I8:I10"/>
    <mergeCell ref="J8:M8"/>
    <mergeCell ref="N8:O8"/>
    <mergeCell ref="F8:F10"/>
    <mergeCell ref="A8:A10"/>
    <mergeCell ref="B8:B10"/>
    <mergeCell ref="C8:C10"/>
    <mergeCell ref="D8:D10"/>
    <mergeCell ref="E8:E10"/>
  </mergeCells>
  <pageMargins left="0.31496062992125984" right="0.31496062992125984" top="0.35433070866141736" bottom="0.55118110236220474" header="0.31496062992125984" footer="0.31496062992125984"/>
  <pageSetup scale="45" orientation="landscape" horizontalDpi="4294967292" r:id="rId1"/>
  <headerFooter>
    <oddHeader>&amp;RANEXO 4.9 PAG. &amp;P DE &amp;N</oddHeader>
    <oddFooter>&amp;F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Hoja26">
    <tabColor rgb="FFFF0000"/>
  </sheetPr>
  <dimension ref="B1:Y147"/>
  <sheetViews>
    <sheetView tabSelected="1" view="pageBreakPreview" zoomScale="70" zoomScaleNormal="80" zoomScaleSheetLayoutView="70" workbookViewId="0">
      <selection activeCell="M16" sqref="M16"/>
    </sheetView>
  </sheetViews>
  <sheetFormatPr baseColWidth="10" defaultRowHeight="12.75" x14ac:dyDescent="0.2"/>
  <cols>
    <col min="1" max="1" width="3.28515625" style="17" customWidth="1"/>
    <col min="2" max="2" width="56.42578125" style="17" customWidth="1"/>
    <col min="3" max="3" width="13.28515625" style="122" customWidth="1"/>
    <col min="4" max="4" width="15.7109375" style="17" customWidth="1"/>
    <col min="5" max="5" width="19.5703125" style="17" customWidth="1"/>
    <col min="6" max="9" width="20.85546875" style="17" customWidth="1"/>
    <col min="10" max="10" width="17.85546875" style="17" customWidth="1"/>
    <col min="11" max="16384" width="11.42578125" style="17"/>
  </cols>
  <sheetData>
    <row r="1" spans="2:25" s="29" customFormat="1" ht="15" x14ac:dyDescent="0.2">
      <c r="C1" s="437"/>
      <c r="D1" s="437"/>
      <c r="E1" s="437"/>
      <c r="F1" s="437"/>
      <c r="G1" s="437"/>
      <c r="H1" s="437"/>
      <c r="I1" s="437"/>
      <c r="J1" s="437"/>
    </row>
    <row r="2" spans="2:25" s="29" customFormat="1" ht="18" x14ac:dyDescent="0.25">
      <c r="B2" s="439" t="s">
        <v>1399</v>
      </c>
      <c r="C2" s="439"/>
      <c r="D2" s="439"/>
      <c r="E2" s="439"/>
      <c r="F2" s="439"/>
      <c r="G2" s="439"/>
      <c r="H2" s="439"/>
      <c r="I2" s="439"/>
      <c r="J2" s="439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</row>
    <row r="3" spans="2:25" s="29" customFormat="1" x14ac:dyDescent="0.2">
      <c r="B3" s="439" t="s">
        <v>114</v>
      </c>
      <c r="C3" s="439"/>
      <c r="D3" s="439"/>
      <c r="E3" s="439"/>
      <c r="F3" s="439"/>
      <c r="G3" s="439"/>
      <c r="H3" s="439"/>
      <c r="I3" s="439"/>
      <c r="J3" s="439"/>
    </row>
    <row r="4" spans="2:25" s="29" customFormat="1" x14ac:dyDescent="0.2">
      <c r="B4" s="439" t="s">
        <v>103</v>
      </c>
      <c r="C4" s="439"/>
      <c r="D4" s="439"/>
      <c r="E4" s="439"/>
      <c r="F4" s="439"/>
      <c r="G4" s="439"/>
      <c r="H4" s="439"/>
      <c r="I4" s="439"/>
      <c r="J4" s="439"/>
    </row>
    <row r="5" spans="2:25" s="29" customFormat="1" x14ac:dyDescent="0.2">
      <c r="C5" s="115"/>
      <c r="D5" s="81"/>
      <c r="E5" s="81"/>
      <c r="F5" s="81"/>
      <c r="G5" s="81"/>
      <c r="H5" s="81"/>
      <c r="I5" s="81"/>
      <c r="J5" s="81"/>
    </row>
    <row r="6" spans="2:25" s="29" customFormat="1" ht="13.5" thickBot="1" x14ac:dyDescent="0.25">
      <c r="C6" s="116"/>
      <c r="F6" s="133"/>
    </row>
    <row r="7" spans="2:25" ht="14.25" thickTop="1" thickBot="1" x14ac:dyDescent="0.25">
      <c r="B7" s="435" t="s">
        <v>62</v>
      </c>
      <c r="C7" s="438" t="s">
        <v>61</v>
      </c>
      <c r="D7" s="438" t="s">
        <v>60</v>
      </c>
      <c r="E7" s="438" t="s">
        <v>98</v>
      </c>
      <c r="F7" s="438"/>
      <c r="G7" s="438"/>
      <c r="H7" s="438"/>
      <c r="I7" s="438"/>
      <c r="J7" s="438" t="s">
        <v>59</v>
      </c>
    </row>
    <row r="8" spans="2:25" ht="14.25" thickTop="1" thickBot="1" x14ac:dyDescent="0.25">
      <c r="B8" s="436"/>
      <c r="C8" s="438"/>
      <c r="D8" s="438"/>
      <c r="E8" s="31" t="s">
        <v>296</v>
      </c>
      <c r="F8" s="32" t="s">
        <v>58</v>
      </c>
      <c r="G8" s="32" t="s">
        <v>11</v>
      </c>
      <c r="H8" s="32" t="s">
        <v>57</v>
      </c>
      <c r="I8" s="31" t="s">
        <v>56</v>
      </c>
      <c r="J8" s="438"/>
    </row>
    <row r="9" spans="2:25" ht="13.5" thickTop="1" x14ac:dyDescent="0.2">
      <c r="B9" s="128"/>
      <c r="C9" s="117"/>
      <c r="D9" s="104"/>
      <c r="E9" s="105"/>
      <c r="F9" s="105"/>
      <c r="G9" s="105"/>
      <c r="H9" s="105"/>
      <c r="I9" s="105"/>
      <c r="J9" s="104"/>
    </row>
    <row r="10" spans="2:25" s="72" customFormat="1" x14ac:dyDescent="0.2">
      <c r="B10" s="180" t="s">
        <v>1</v>
      </c>
      <c r="C10" s="315"/>
      <c r="D10" s="316"/>
      <c r="E10" s="317">
        <f>SUM(E11:E39)</f>
        <v>4592081.4200000009</v>
      </c>
      <c r="F10" s="317">
        <f>SUM(F11:F39)</f>
        <v>16186035.200000003</v>
      </c>
      <c r="G10" s="317">
        <f t="shared" ref="G10:I10" si="0">SUM(G11:G39)</f>
        <v>11458778.520000001</v>
      </c>
      <c r="H10" s="317">
        <f t="shared" si="0"/>
        <v>11218486.84</v>
      </c>
      <c r="I10" s="317">
        <f t="shared" si="0"/>
        <v>11218486.84</v>
      </c>
      <c r="J10" s="318"/>
    </row>
    <row r="11" spans="2:25" s="72" customFormat="1" ht="38.25" x14ac:dyDescent="0.2">
      <c r="B11" s="171" t="s">
        <v>872</v>
      </c>
      <c r="C11" s="170" t="s">
        <v>216</v>
      </c>
      <c r="D11" s="170" t="s">
        <v>477</v>
      </c>
      <c r="E11" s="169">
        <v>0</v>
      </c>
      <c r="F11" s="169">
        <v>472000.00000000006</v>
      </c>
      <c r="G11" s="169">
        <v>387015.88000000006</v>
      </c>
      <c r="H11" s="169">
        <v>387015.88000000006</v>
      </c>
      <c r="I11" s="169">
        <v>387015.88000000006</v>
      </c>
      <c r="J11" s="127"/>
    </row>
    <row r="12" spans="2:25" s="48" customFormat="1" ht="76.5" x14ac:dyDescent="0.2">
      <c r="B12" s="171" t="s">
        <v>1345</v>
      </c>
      <c r="C12" s="170" t="s">
        <v>216</v>
      </c>
      <c r="D12" s="170" t="s">
        <v>1061</v>
      </c>
      <c r="E12" s="169">
        <v>0</v>
      </c>
      <c r="F12" s="169">
        <v>2037252</v>
      </c>
      <c r="G12" s="169">
        <v>2037252</v>
      </c>
      <c r="H12" s="169">
        <v>2037252</v>
      </c>
      <c r="I12" s="169">
        <v>2037252</v>
      </c>
      <c r="J12" s="127"/>
    </row>
    <row r="13" spans="2:25" s="48" customFormat="1" ht="76.5" x14ac:dyDescent="0.2">
      <c r="B13" s="171" t="s">
        <v>1346</v>
      </c>
      <c r="C13" s="170" t="s">
        <v>216</v>
      </c>
      <c r="D13" s="170" t="s">
        <v>1061</v>
      </c>
      <c r="E13" s="169">
        <v>0</v>
      </c>
      <c r="F13" s="169">
        <v>460000.00000000006</v>
      </c>
      <c r="G13" s="169">
        <v>460000.00000000006</v>
      </c>
      <c r="H13" s="169">
        <v>460000.00000000006</v>
      </c>
      <c r="I13" s="169">
        <v>460000.00000000006</v>
      </c>
      <c r="J13" s="127"/>
    </row>
    <row r="14" spans="2:25" s="48" customFormat="1" ht="76.5" x14ac:dyDescent="0.2">
      <c r="B14" s="171" t="s">
        <v>1347</v>
      </c>
      <c r="C14" s="170" t="s">
        <v>216</v>
      </c>
      <c r="D14" s="170" t="s">
        <v>1061</v>
      </c>
      <c r="E14" s="169">
        <v>0</v>
      </c>
      <c r="F14" s="169">
        <v>928000.00000000023</v>
      </c>
      <c r="G14" s="169">
        <v>928000.00000000023</v>
      </c>
      <c r="H14" s="169">
        <v>928000.00000000023</v>
      </c>
      <c r="I14" s="169">
        <v>928000.00000000023</v>
      </c>
      <c r="J14" s="127"/>
    </row>
    <row r="15" spans="2:25" s="48" customFormat="1" ht="76.5" x14ac:dyDescent="0.2">
      <c r="B15" s="171" t="s">
        <v>1348</v>
      </c>
      <c r="C15" s="170" t="s">
        <v>216</v>
      </c>
      <c r="D15" s="170" t="s">
        <v>1061</v>
      </c>
      <c r="E15" s="169">
        <v>0</v>
      </c>
      <c r="F15" s="169">
        <v>0</v>
      </c>
      <c r="G15" s="169">
        <v>0</v>
      </c>
      <c r="H15" s="169">
        <v>0</v>
      </c>
      <c r="I15" s="169">
        <v>0</v>
      </c>
      <c r="J15" s="127"/>
    </row>
    <row r="16" spans="2:25" s="48" customFormat="1" ht="76.5" x14ac:dyDescent="0.2">
      <c r="B16" s="171" t="s">
        <v>1827</v>
      </c>
      <c r="C16" s="170" t="s">
        <v>216</v>
      </c>
      <c r="D16" s="170" t="s">
        <v>1061</v>
      </c>
      <c r="E16" s="169">
        <v>0</v>
      </c>
      <c r="F16" s="169">
        <v>460000.00000000006</v>
      </c>
      <c r="G16" s="169">
        <v>460000.00000000006</v>
      </c>
      <c r="H16" s="169">
        <v>401677.76000000007</v>
      </c>
      <c r="I16" s="169">
        <v>401677.76000000007</v>
      </c>
      <c r="J16" s="127"/>
    </row>
    <row r="17" spans="2:10" s="48" customFormat="1" ht="76.5" x14ac:dyDescent="0.2">
      <c r="B17" s="171" t="s">
        <v>1828</v>
      </c>
      <c r="C17" s="170" t="s">
        <v>216</v>
      </c>
      <c r="D17" s="170" t="s">
        <v>1061</v>
      </c>
      <c r="E17" s="169">
        <v>0</v>
      </c>
      <c r="F17" s="169">
        <v>544610.00000000012</v>
      </c>
      <c r="G17" s="169">
        <v>544610.00000000012</v>
      </c>
      <c r="H17" s="169">
        <v>544610.00000000012</v>
      </c>
      <c r="I17" s="169">
        <v>544610.00000000012</v>
      </c>
      <c r="J17" s="127"/>
    </row>
    <row r="18" spans="2:10" s="48" customFormat="1" ht="76.5" x14ac:dyDescent="0.2">
      <c r="B18" s="171" t="s">
        <v>1350</v>
      </c>
      <c r="C18" s="170" t="s">
        <v>216</v>
      </c>
      <c r="D18" s="170" t="s">
        <v>1061</v>
      </c>
      <c r="E18" s="169">
        <v>0</v>
      </c>
      <c r="F18" s="169">
        <v>3156835.5200000009</v>
      </c>
      <c r="G18" s="169">
        <v>0</v>
      </c>
      <c r="H18" s="169">
        <v>0</v>
      </c>
      <c r="I18" s="169">
        <v>0</v>
      </c>
      <c r="J18" s="127"/>
    </row>
    <row r="19" spans="2:10" s="48" customFormat="1" ht="89.25" x14ac:dyDescent="0.2">
      <c r="B19" s="171" t="s">
        <v>917</v>
      </c>
      <c r="C19" s="170" t="s">
        <v>216</v>
      </c>
      <c r="D19" s="170" t="s">
        <v>488</v>
      </c>
      <c r="E19" s="169">
        <v>0</v>
      </c>
      <c r="F19" s="169">
        <v>9.9999999999999985E-3</v>
      </c>
      <c r="G19" s="169">
        <v>0</v>
      </c>
      <c r="H19" s="169">
        <v>0</v>
      </c>
      <c r="I19" s="169">
        <v>0</v>
      </c>
      <c r="J19" s="127"/>
    </row>
    <row r="20" spans="2:10" s="48" customFormat="1" ht="89.25" x14ac:dyDescent="0.2">
      <c r="B20" s="171" t="s">
        <v>918</v>
      </c>
      <c r="C20" s="170" t="s">
        <v>216</v>
      </c>
      <c r="D20" s="170" t="s">
        <v>488</v>
      </c>
      <c r="E20" s="169">
        <v>0</v>
      </c>
      <c r="F20" s="169">
        <v>83.36999999999999</v>
      </c>
      <c r="G20" s="169">
        <v>0</v>
      </c>
      <c r="H20" s="169">
        <v>0</v>
      </c>
      <c r="I20" s="169">
        <v>0</v>
      </c>
      <c r="J20" s="127"/>
    </row>
    <row r="21" spans="2:10" s="48" customFormat="1" ht="38.25" x14ac:dyDescent="0.2">
      <c r="B21" s="171" t="s">
        <v>926</v>
      </c>
      <c r="C21" s="170" t="s">
        <v>216</v>
      </c>
      <c r="D21" s="170" t="s">
        <v>479</v>
      </c>
      <c r="E21" s="169">
        <v>3376820.8200000008</v>
      </c>
      <c r="F21" s="169">
        <v>4876820.8200000012</v>
      </c>
      <c r="G21" s="169">
        <v>3463099.0000000009</v>
      </c>
      <c r="H21" s="169">
        <v>3463099.0000000009</v>
      </c>
      <c r="I21" s="169">
        <v>3463099.0000000009</v>
      </c>
      <c r="J21" s="127"/>
    </row>
    <row r="22" spans="2:10" s="48" customFormat="1" ht="38.25" x14ac:dyDescent="0.2">
      <c r="B22" s="171" t="s">
        <v>927</v>
      </c>
      <c r="C22" s="170" t="s">
        <v>216</v>
      </c>
      <c r="D22" s="170" t="s">
        <v>479</v>
      </c>
      <c r="E22" s="169">
        <v>1215260.5999999999</v>
      </c>
      <c r="F22" s="169">
        <v>770724.60000000021</v>
      </c>
      <c r="G22" s="169">
        <v>703987.81000000029</v>
      </c>
      <c r="H22" s="169">
        <v>522018.37000000005</v>
      </c>
      <c r="I22" s="169">
        <v>522018.37000000005</v>
      </c>
      <c r="J22" s="127"/>
    </row>
    <row r="23" spans="2:10" s="48" customFormat="1" ht="38.25" x14ac:dyDescent="0.2">
      <c r="B23" s="171" t="s">
        <v>928</v>
      </c>
      <c r="C23" s="170" t="s">
        <v>216</v>
      </c>
      <c r="D23" s="170" t="s">
        <v>478</v>
      </c>
      <c r="E23" s="169">
        <v>0</v>
      </c>
      <c r="F23" s="169">
        <v>184113.83000000007</v>
      </c>
      <c r="G23" s="169">
        <v>184113.83000000007</v>
      </c>
      <c r="H23" s="169">
        <v>184113.83000000007</v>
      </c>
      <c r="I23" s="169">
        <v>184113.83000000007</v>
      </c>
      <c r="J23" s="127"/>
    </row>
    <row r="24" spans="2:10" s="48" customFormat="1" ht="38.25" x14ac:dyDescent="0.2">
      <c r="B24" s="171" t="s">
        <v>1829</v>
      </c>
      <c r="C24" s="170" t="s">
        <v>216</v>
      </c>
      <c r="D24" s="170" t="s">
        <v>479</v>
      </c>
      <c r="E24" s="169">
        <v>0</v>
      </c>
      <c r="F24" s="169">
        <v>440000.00000000006</v>
      </c>
      <c r="G24" s="169">
        <v>440000.00000000006</v>
      </c>
      <c r="H24" s="169">
        <v>440000.00000000006</v>
      </c>
      <c r="I24" s="169">
        <v>440000.00000000006</v>
      </c>
      <c r="J24" s="127"/>
    </row>
    <row r="25" spans="2:10" s="48" customFormat="1" ht="38.25" x14ac:dyDescent="0.2">
      <c r="B25" s="171" t="s">
        <v>929</v>
      </c>
      <c r="C25" s="170" t="s">
        <v>216</v>
      </c>
      <c r="D25" s="170" t="s">
        <v>478</v>
      </c>
      <c r="E25" s="169">
        <v>0</v>
      </c>
      <c r="F25" s="169">
        <v>296.64999999999998</v>
      </c>
      <c r="G25" s="169">
        <v>0</v>
      </c>
      <c r="H25" s="169">
        <v>0</v>
      </c>
      <c r="I25" s="169">
        <v>0</v>
      </c>
      <c r="J25" s="127"/>
    </row>
    <row r="26" spans="2:10" s="48" customFormat="1" ht="38.25" x14ac:dyDescent="0.2">
      <c r="B26" s="171" t="s">
        <v>930</v>
      </c>
      <c r="C26" s="170" t="s">
        <v>216</v>
      </c>
      <c r="D26" s="170" t="s">
        <v>478</v>
      </c>
      <c r="E26" s="169">
        <v>0</v>
      </c>
      <c r="F26" s="169">
        <v>2.5799999999999996</v>
      </c>
      <c r="G26" s="169">
        <v>0</v>
      </c>
      <c r="H26" s="169">
        <v>0</v>
      </c>
      <c r="I26" s="169">
        <v>0</v>
      </c>
      <c r="J26" s="127"/>
    </row>
    <row r="27" spans="2:10" s="48" customFormat="1" ht="38.25" x14ac:dyDescent="0.2">
      <c r="B27" s="171" t="s">
        <v>931</v>
      </c>
      <c r="C27" s="170" t="s">
        <v>216</v>
      </c>
      <c r="D27" s="170" t="s">
        <v>479</v>
      </c>
      <c r="E27" s="169">
        <v>0</v>
      </c>
      <c r="F27" s="169">
        <v>59.819999999999993</v>
      </c>
      <c r="G27" s="169">
        <v>0</v>
      </c>
      <c r="H27" s="169">
        <v>0</v>
      </c>
      <c r="I27" s="169">
        <v>0</v>
      </c>
      <c r="J27" s="127"/>
    </row>
    <row r="28" spans="2:10" s="48" customFormat="1" ht="38.25" x14ac:dyDescent="0.2">
      <c r="B28" s="171" t="s">
        <v>1830</v>
      </c>
      <c r="C28" s="170" t="s">
        <v>216</v>
      </c>
      <c r="D28" s="170" t="s">
        <v>479</v>
      </c>
      <c r="E28" s="169">
        <v>0</v>
      </c>
      <c r="F28" s="169">
        <v>4536</v>
      </c>
      <c r="G28" s="169">
        <v>0</v>
      </c>
      <c r="H28" s="169">
        <v>0</v>
      </c>
      <c r="I28" s="169">
        <v>0</v>
      </c>
      <c r="J28" s="127"/>
    </row>
    <row r="29" spans="2:10" s="48" customFormat="1" ht="25.5" x14ac:dyDescent="0.2">
      <c r="B29" s="171" t="s">
        <v>1831</v>
      </c>
      <c r="C29" s="170" t="s">
        <v>216</v>
      </c>
      <c r="D29" s="170" t="s">
        <v>1404</v>
      </c>
      <c r="E29" s="169">
        <v>0</v>
      </c>
      <c r="F29" s="169">
        <v>156345.00000000009</v>
      </c>
      <c r="G29" s="169">
        <v>156345.00000000009</v>
      </c>
      <c r="H29" s="169">
        <v>156345.00000000009</v>
      </c>
      <c r="I29" s="169">
        <v>156345.00000000009</v>
      </c>
      <c r="J29" s="127"/>
    </row>
    <row r="30" spans="2:10" s="48" customFormat="1" ht="25.5" x14ac:dyDescent="0.2">
      <c r="B30" s="171" t="s">
        <v>1832</v>
      </c>
      <c r="C30" s="170" t="s">
        <v>216</v>
      </c>
      <c r="D30" s="170" t="s">
        <v>1404</v>
      </c>
      <c r="E30" s="169">
        <v>0</v>
      </c>
      <c r="F30" s="169">
        <v>88558.500000000029</v>
      </c>
      <c r="G30" s="169">
        <v>88558.500000000029</v>
      </c>
      <c r="H30" s="169">
        <v>88558.500000000029</v>
      </c>
      <c r="I30" s="169">
        <v>88558.500000000029</v>
      </c>
      <c r="J30" s="127"/>
    </row>
    <row r="31" spans="2:10" s="48" customFormat="1" ht="25.5" x14ac:dyDescent="0.2">
      <c r="B31" s="171" t="s">
        <v>1833</v>
      </c>
      <c r="C31" s="170" t="s">
        <v>216</v>
      </c>
      <c r="D31" s="170" t="s">
        <v>1404</v>
      </c>
      <c r="E31" s="169">
        <v>0</v>
      </c>
      <c r="F31" s="169">
        <v>88128.000000000029</v>
      </c>
      <c r="G31" s="169">
        <v>88128.000000000029</v>
      </c>
      <c r="H31" s="169">
        <v>88128.000000000029</v>
      </c>
      <c r="I31" s="169">
        <v>88128.000000000029</v>
      </c>
      <c r="J31" s="127"/>
    </row>
    <row r="32" spans="2:10" s="48" customFormat="1" ht="25.5" x14ac:dyDescent="0.2">
      <c r="B32" s="171" t="s">
        <v>1834</v>
      </c>
      <c r="C32" s="170" t="s">
        <v>216</v>
      </c>
      <c r="D32" s="170" t="s">
        <v>1404</v>
      </c>
      <c r="E32" s="169">
        <v>0</v>
      </c>
      <c r="F32" s="169">
        <v>664539.00000000023</v>
      </c>
      <c r="G32" s="169">
        <v>664539.00000000023</v>
      </c>
      <c r="H32" s="169">
        <v>664539.00000000023</v>
      </c>
      <c r="I32" s="169">
        <v>664539.00000000023</v>
      </c>
      <c r="J32" s="127"/>
    </row>
    <row r="33" spans="2:10" s="48" customFormat="1" ht="25.5" x14ac:dyDescent="0.2">
      <c r="B33" s="171" t="s">
        <v>1835</v>
      </c>
      <c r="C33" s="170" t="s">
        <v>216</v>
      </c>
      <c r="D33" s="170" t="s">
        <v>1404</v>
      </c>
      <c r="E33" s="169">
        <v>0</v>
      </c>
      <c r="F33" s="169">
        <v>138495</v>
      </c>
      <c r="G33" s="169">
        <v>138495</v>
      </c>
      <c r="H33" s="169">
        <v>138495</v>
      </c>
      <c r="I33" s="169">
        <v>138495</v>
      </c>
      <c r="J33" s="127"/>
    </row>
    <row r="34" spans="2:10" s="48" customFormat="1" ht="25.5" x14ac:dyDescent="0.2">
      <c r="B34" s="171" t="s">
        <v>1836</v>
      </c>
      <c r="C34" s="170" t="s">
        <v>216</v>
      </c>
      <c r="D34" s="170" t="s">
        <v>1404</v>
      </c>
      <c r="E34" s="169">
        <v>0</v>
      </c>
      <c r="F34" s="169">
        <v>110559</v>
      </c>
      <c r="G34" s="169">
        <v>110559</v>
      </c>
      <c r="H34" s="169">
        <v>110559</v>
      </c>
      <c r="I34" s="169">
        <v>110559</v>
      </c>
      <c r="J34" s="127"/>
    </row>
    <row r="35" spans="2:10" s="48" customFormat="1" ht="25.5" x14ac:dyDescent="0.2">
      <c r="B35" s="171" t="s">
        <v>1837</v>
      </c>
      <c r="C35" s="170" t="s">
        <v>216</v>
      </c>
      <c r="D35" s="170" t="s">
        <v>1404</v>
      </c>
      <c r="E35" s="169">
        <v>0</v>
      </c>
      <c r="F35" s="169">
        <v>336601.50000000006</v>
      </c>
      <c r="G35" s="169">
        <v>336601.50000000006</v>
      </c>
      <c r="H35" s="169">
        <v>336601.50000000006</v>
      </c>
      <c r="I35" s="169">
        <v>336601.50000000006</v>
      </c>
      <c r="J35" s="127"/>
    </row>
    <row r="36" spans="2:10" s="48" customFormat="1" ht="25.5" x14ac:dyDescent="0.2">
      <c r="B36" s="171" t="s">
        <v>1838</v>
      </c>
      <c r="C36" s="170" t="s">
        <v>216</v>
      </c>
      <c r="D36" s="170" t="s">
        <v>1404</v>
      </c>
      <c r="E36" s="169">
        <v>0</v>
      </c>
      <c r="F36" s="169">
        <v>62364.000000000007</v>
      </c>
      <c r="G36" s="169">
        <v>62364.000000000007</v>
      </c>
      <c r="H36" s="169">
        <v>62364.000000000007</v>
      </c>
      <c r="I36" s="169">
        <v>62364.000000000007</v>
      </c>
      <c r="J36" s="127"/>
    </row>
    <row r="37" spans="2:10" s="48" customFormat="1" ht="38.25" x14ac:dyDescent="0.2">
      <c r="B37" s="171" t="s">
        <v>1839</v>
      </c>
      <c r="C37" s="170" t="s">
        <v>216</v>
      </c>
      <c r="D37" s="170" t="s">
        <v>1404</v>
      </c>
      <c r="E37" s="169">
        <v>0</v>
      </c>
      <c r="F37" s="169">
        <v>193500.00000000009</v>
      </c>
      <c r="G37" s="169">
        <v>193500.00000000009</v>
      </c>
      <c r="H37" s="169">
        <v>193500.00000000009</v>
      </c>
      <c r="I37" s="169">
        <v>193500.00000000009</v>
      </c>
      <c r="J37" s="127"/>
    </row>
    <row r="38" spans="2:10" s="48" customFormat="1" ht="25.5" x14ac:dyDescent="0.2">
      <c r="B38" s="171" t="s">
        <v>1840</v>
      </c>
      <c r="C38" s="170" t="s">
        <v>216</v>
      </c>
      <c r="D38" s="170" t="s">
        <v>1404</v>
      </c>
      <c r="E38" s="169">
        <v>0</v>
      </c>
      <c r="F38" s="169">
        <v>11610</v>
      </c>
      <c r="G38" s="169">
        <v>11610</v>
      </c>
      <c r="H38" s="169">
        <v>11610</v>
      </c>
      <c r="I38" s="169">
        <v>11610</v>
      </c>
      <c r="J38" s="127"/>
    </row>
    <row r="39" spans="2:10" s="48" customFormat="1" ht="63.75" x14ac:dyDescent="0.2">
      <c r="B39" s="171" t="s">
        <v>1841</v>
      </c>
      <c r="C39" s="170" t="s">
        <v>216</v>
      </c>
      <c r="D39" s="170" t="s">
        <v>1404</v>
      </c>
      <c r="E39" s="169">
        <v>0</v>
      </c>
      <c r="F39" s="169">
        <v>0</v>
      </c>
      <c r="G39" s="169">
        <v>0</v>
      </c>
      <c r="H39" s="169">
        <v>0</v>
      </c>
      <c r="I39" s="169">
        <v>0</v>
      </c>
      <c r="J39" s="127"/>
    </row>
    <row r="40" spans="2:10" s="48" customFormat="1" x14ac:dyDescent="0.2">
      <c r="B40" s="180" t="s">
        <v>0</v>
      </c>
      <c r="C40" s="315"/>
      <c r="D40" s="316"/>
      <c r="E40" s="317">
        <f>SUM(E41:E140)</f>
        <v>12000000</v>
      </c>
      <c r="F40" s="317">
        <f t="shared" ref="F40:I40" si="1">SUM(F41:F140)</f>
        <v>59146165.559999987</v>
      </c>
      <c r="G40" s="317">
        <f t="shared" si="1"/>
        <v>56129649.679999992</v>
      </c>
      <c r="H40" s="317">
        <f t="shared" si="1"/>
        <v>56120553.559999987</v>
      </c>
      <c r="I40" s="317">
        <f t="shared" si="1"/>
        <v>56120553.559999987</v>
      </c>
      <c r="J40" s="319"/>
    </row>
    <row r="41" spans="2:10" s="48" customFormat="1" ht="38.25" x14ac:dyDescent="0.2">
      <c r="B41" s="171" t="s">
        <v>1349</v>
      </c>
      <c r="C41" s="170" t="s">
        <v>297</v>
      </c>
      <c r="D41" s="170" t="s">
        <v>515</v>
      </c>
      <c r="E41" s="169">
        <v>0</v>
      </c>
      <c r="F41" s="169">
        <v>0</v>
      </c>
      <c r="G41" s="169">
        <v>0</v>
      </c>
      <c r="H41" s="169">
        <v>0</v>
      </c>
      <c r="I41" s="169">
        <v>0</v>
      </c>
      <c r="J41" s="127"/>
    </row>
    <row r="42" spans="2:10" s="48" customFormat="1" ht="63.75" x14ac:dyDescent="0.2">
      <c r="B42" s="171" t="s">
        <v>873</v>
      </c>
      <c r="C42" s="170" t="s">
        <v>297</v>
      </c>
      <c r="D42" s="170" t="s">
        <v>480</v>
      </c>
      <c r="E42" s="169">
        <v>0</v>
      </c>
      <c r="F42" s="169">
        <v>1158044.97</v>
      </c>
      <c r="G42" s="169">
        <v>1158044.97</v>
      </c>
      <c r="H42" s="169">
        <v>1158044.97</v>
      </c>
      <c r="I42" s="169">
        <v>1158044.97</v>
      </c>
      <c r="J42" s="127"/>
    </row>
    <row r="43" spans="2:10" s="48" customFormat="1" ht="38.25" x14ac:dyDescent="0.2">
      <c r="B43" s="171" t="s">
        <v>1351</v>
      </c>
      <c r="C43" s="170" t="s">
        <v>297</v>
      </c>
      <c r="D43" s="170" t="s">
        <v>481</v>
      </c>
      <c r="E43" s="169">
        <v>0</v>
      </c>
      <c r="F43" s="169">
        <v>224383.44000000009</v>
      </c>
      <c r="G43" s="169">
        <v>224383.44000000009</v>
      </c>
      <c r="H43" s="169">
        <v>224383.44000000009</v>
      </c>
      <c r="I43" s="169">
        <v>224383.44000000009</v>
      </c>
      <c r="J43" s="127"/>
    </row>
    <row r="44" spans="2:10" s="48" customFormat="1" ht="38.25" x14ac:dyDescent="0.2">
      <c r="B44" s="171" t="s">
        <v>1352</v>
      </c>
      <c r="C44" s="170" t="s">
        <v>297</v>
      </c>
      <c r="D44" s="170" t="s">
        <v>481</v>
      </c>
      <c r="E44" s="169">
        <v>0</v>
      </c>
      <c r="F44" s="169">
        <v>798892.00000000023</v>
      </c>
      <c r="G44" s="169">
        <v>798892.00000000023</v>
      </c>
      <c r="H44" s="169">
        <v>798892.00000000023</v>
      </c>
      <c r="I44" s="169">
        <v>798892.00000000023</v>
      </c>
      <c r="J44" s="127"/>
    </row>
    <row r="45" spans="2:10" s="48" customFormat="1" ht="38.25" x14ac:dyDescent="0.2">
      <c r="B45" s="171" t="s">
        <v>1353</v>
      </c>
      <c r="C45" s="170" t="s">
        <v>297</v>
      </c>
      <c r="D45" s="170" t="s">
        <v>481</v>
      </c>
      <c r="E45" s="169">
        <v>0</v>
      </c>
      <c r="F45" s="169">
        <v>783000.00000000023</v>
      </c>
      <c r="G45" s="169">
        <v>783000.00000000023</v>
      </c>
      <c r="H45" s="169">
        <v>783000.00000000023</v>
      </c>
      <c r="I45" s="169">
        <v>783000.00000000023</v>
      </c>
      <c r="J45" s="127"/>
    </row>
    <row r="46" spans="2:10" s="48" customFormat="1" ht="38.25" x14ac:dyDescent="0.2">
      <c r="B46" s="171" t="s">
        <v>1354</v>
      </c>
      <c r="C46" s="170" t="s">
        <v>297</v>
      </c>
      <c r="D46" s="170" t="s">
        <v>481</v>
      </c>
      <c r="E46" s="169">
        <v>0</v>
      </c>
      <c r="F46" s="169">
        <v>718272.00000000023</v>
      </c>
      <c r="G46" s="169">
        <v>718272.00000000023</v>
      </c>
      <c r="H46" s="169">
        <v>718272.00000000023</v>
      </c>
      <c r="I46" s="169">
        <v>718272.00000000023</v>
      </c>
      <c r="J46" s="127"/>
    </row>
    <row r="47" spans="2:10" s="48" customFormat="1" ht="38.25" x14ac:dyDescent="0.2">
      <c r="B47" s="171" t="s">
        <v>1355</v>
      </c>
      <c r="C47" s="170" t="s">
        <v>297</v>
      </c>
      <c r="D47" s="170" t="s">
        <v>481</v>
      </c>
      <c r="E47" s="169">
        <v>0</v>
      </c>
      <c r="F47" s="169">
        <v>20000</v>
      </c>
      <c r="G47" s="169">
        <v>0</v>
      </c>
      <c r="H47" s="169">
        <v>0</v>
      </c>
      <c r="I47" s="169">
        <v>0</v>
      </c>
      <c r="J47" s="127"/>
    </row>
    <row r="48" spans="2:10" s="48" customFormat="1" ht="38.25" x14ac:dyDescent="0.2">
      <c r="B48" s="171" t="s">
        <v>1356</v>
      </c>
      <c r="C48" s="170" t="s">
        <v>297</v>
      </c>
      <c r="D48" s="170" t="s">
        <v>481</v>
      </c>
      <c r="E48" s="169">
        <v>0</v>
      </c>
      <c r="F48" s="169">
        <v>75000.000000000029</v>
      </c>
      <c r="G48" s="169">
        <v>0</v>
      </c>
      <c r="H48" s="169">
        <v>0</v>
      </c>
      <c r="I48" s="169">
        <v>0</v>
      </c>
      <c r="J48" s="127"/>
    </row>
    <row r="49" spans="2:10" s="48" customFormat="1" ht="38.25" x14ac:dyDescent="0.2">
      <c r="B49" s="171" t="s">
        <v>1357</v>
      </c>
      <c r="C49" s="170" t="s">
        <v>297</v>
      </c>
      <c r="D49" s="170" t="s">
        <v>481</v>
      </c>
      <c r="E49" s="169">
        <v>0</v>
      </c>
      <c r="F49" s="169">
        <v>20000</v>
      </c>
      <c r="G49" s="169">
        <v>0</v>
      </c>
      <c r="H49" s="169">
        <v>0</v>
      </c>
      <c r="I49" s="169">
        <v>0</v>
      </c>
      <c r="J49" s="127"/>
    </row>
    <row r="50" spans="2:10" s="48" customFormat="1" ht="38.25" x14ac:dyDescent="0.2">
      <c r="B50" s="171" t="s">
        <v>1358</v>
      </c>
      <c r="C50" s="170" t="s">
        <v>297</v>
      </c>
      <c r="D50" s="170" t="s">
        <v>481</v>
      </c>
      <c r="E50" s="169">
        <v>0</v>
      </c>
      <c r="F50" s="169">
        <v>10000</v>
      </c>
      <c r="G50" s="169">
        <v>0</v>
      </c>
      <c r="H50" s="169">
        <v>0</v>
      </c>
      <c r="I50" s="169">
        <v>0</v>
      </c>
      <c r="J50" s="127"/>
    </row>
    <row r="51" spans="2:10" s="48" customFormat="1" ht="38.25" x14ac:dyDescent="0.2">
      <c r="B51" s="171" t="s">
        <v>1359</v>
      </c>
      <c r="C51" s="170" t="s">
        <v>297</v>
      </c>
      <c r="D51" s="170" t="s">
        <v>481</v>
      </c>
      <c r="E51" s="169">
        <v>0</v>
      </c>
      <c r="F51" s="169">
        <v>988626.00000000023</v>
      </c>
      <c r="G51" s="169">
        <v>988626.00000000023</v>
      </c>
      <c r="H51" s="169">
        <v>979529.88000000024</v>
      </c>
      <c r="I51" s="169">
        <v>979529.88000000024</v>
      </c>
      <c r="J51" s="127"/>
    </row>
    <row r="52" spans="2:10" s="48" customFormat="1" ht="38.25" x14ac:dyDescent="0.2">
      <c r="B52" s="171" t="s">
        <v>1360</v>
      </c>
      <c r="C52" s="170" t="s">
        <v>297</v>
      </c>
      <c r="D52" s="170" t="s">
        <v>481</v>
      </c>
      <c r="E52" s="169">
        <v>0</v>
      </c>
      <c r="F52" s="169">
        <v>60000.000000000007</v>
      </c>
      <c r="G52" s="169">
        <v>18952.379999999997</v>
      </c>
      <c r="H52" s="169">
        <v>18952.379999999997</v>
      </c>
      <c r="I52" s="169">
        <v>18952.379999999997</v>
      </c>
      <c r="J52" s="127"/>
    </row>
    <row r="53" spans="2:10" s="48" customFormat="1" ht="38.25" x14ac:dyDescent="0.2">
      <c r="B53" s="171" t="s">
        <v>1361</v>
      </c>
      <c r="C53" s="170" t="s">
        <v>297</v>
      </c>
      <c r="D53" s="170" t="s">
        <v>481</v>
      </c>
      <c r="E53" s="169">
        <v>0</v>
      </c>
      <c r="F53" s="169">
        <v>494313.00000000006</v>
      </c>
      <c r="G53" s="169">
        <v>478703.08000000007</v>
      </c>
      <c r="H53" s="169">
        <v>478703.08000000007</v>
      </c>
      <c r="I53" s="169">
        <v>478703.08000000007</v>
      </c>
      <c r="J53" s="127"/>
    </row>
    <row r="54" spans="2:10" s="48" customFormat="1" ht="38.25" x14ac:dyDescent="0.2">
      <c r="B54" s="171" t="s">
        <v>1362</v>
      </c>
      <c r="C54" s="170" t="s">
        <v>297</v>
      </c>
      <c r="D54" s="170" t="s">
        <v>481</v>
      </c>
      <c r="E54" s="169">
        <v>0</v>
      </c>
      <c r="F54" s="169">
        <v>494313.00000000006</v>
      </c>
      <c r="G54" s="169">
        <v>494312.92000000004</v>
      </c>
      <c r="H54" s="169">
        <v>494312.92000000004</v>
      </c>
      <c r="I54" s="169">
        <v>494312.92000000004</v>
      </c>
      <c r="J54" s="127"/>
    </row>
    <row r="55" spans="2:10" s="48" customFormat="1" ht="38.25" x14ac:dyDescent="0.2">
      <c r="B55" s="171" t="s">
        <v>874</v>
      </c>
      <c r="C55" s="170" t="s">
        <v>297</v>
      </c>
      <c r="D55" s="170" t="s">
        <v>480</v>
      </c>
      <c r="E55" s="169">
        <v>0</v>
      </c>
      <c r="F55" s="169">
        <v>11954</v>
      </c>
      <c r="G55" s="169">
        <v>11954</v>
      </c>
      <c r="H55" s="169">
        <v>11954</v>
      </c>
      <c r="I55" s="169">
        <v>11954</v>
      </c>
      <c r="J55" s="127"/>
    </row>
    <row r="56" spans="2:10" s="48" customFormat="1" ht="38.25" x14ac:dyDescent="0.2">
      <c r="B56" s="171" t="s">
        <v>1363</v>
      </c>
      <c r="C56" s="170" t="s">
        <v>297</v>
      </c>
      <c r="D56" s="170" t="s">
        <v>481</v>
      </c>
      <c r="E56" s="169">
        <v>0</v>
      </c>
      <c r="F56" s="169">
        <v>1017204</v>
      </c>
      <c r="G56" s="169">
        <v>1017204</v>
      </c>
      <c r="H56" s="169">
        <v>1017204</v>
      </c>
      <c r="I56" s="169">
        <v>1017204</v>
      </c>
      <c r="J56" s="127"/>
    </row>
    <row r="57" spans="2:10" s="48" customFormat="1" ht="38.25" x14ac:dyDescent="0.2">
      <c r="B57" s="171" t="s">
        <v>1364</v>
      </c>
      <c r="C57" s="170" t="s">
        <v>297</v>
      </c>
      <c r="D57" s="170" t="s">
        <v>481</v>
      </c>
      <c r="E57" s="169">
        <v>0</v>
      </c>
      <c r="F57" s="169">
        <v>353600.00000000006</v>
      </c>
      <c r="G57" s="169">
        <v>353600.00000000006</v>
      </c>
      <c r="H57" s="169">
        <v>353600.00000000006</v>
      </c>
      <c r="I57" s="169">
        <v>353600.00000000006</v>
      </c>
      <c r="J57" s="127"/>
    </row>
    <row r="58" spans="2:10" s="48" customFormat="1" ht="38.25" x14ac:dyDescent="0.2">
      <c r="B58" s="171" t="s">
        <v>1365</v>
      </c>
      <c r="C58" s="170" t="s">
        <v>297</v>
      </c>
      <c r="D58" s="170" t="s">
        <v>481</v>
      </c>
      <c r="E58" s="169">
        <v>0</v>
      </c>
      <c r="F58" s="169">
        <v>5000</v>
      </c>
      <c r="G58" s="169">
        <v>5000</v>
      </c>
      <c r="H58" s="169">
        <v>5000</v>
      </c>
      <c r="I58" s="169">
        <v>5000</v>
      </c>
      <c r="J58" s="127"/>
    </row>
    <row r="59" spans="2:10" s="48" customFormat="1" ht="38.25" x14ac:dyDescent="0.2">
      <c r="B59" s="171" t="s">
        <v>1366</v>
      </c>
      <c r="C59" s="170" t="s">
        <v>297</v>
      </c>
      <c r="D59" s="170" t="s">
        <v>481</v>
      </c>
      <c r="E59" s="169">
        <v>0</v>
      </c>
      <c r="F59" s="169">
        <v>270000.00000000006</v>
      </c>
      <c r="G59" s="169">
        <v>270000.00000000006</v>
      </c>
      <c r="H59" s="169">
        <v>270000.00000000006</v>
      </c>
      <c r="I59" s="169">
        <v>270000.00000000006</v>
      </c>
      <c r="J59" s="127"/>
    </row>
    <row r="60" spans="2:10" s="48" customFormat="1" ht="38.25" x14ac:dyDescent="0.2">
      <c r="B60" s="171" t="s">
        <v>1367</v>
      </c>
      <c r="C60" s="170" t="s">
        <v>297</v>
      </c>
      <c r="D60" s="170" t="s">
        <v>481</v>
      </c>
      <c r="E60" s="169">
        <v>0</v>
      </c>
      <c r="F60" s="169">
        <v>0</v>
      </c>
      <c r="G60" s="169">
        <v>0</v>
      </c>
      <c r="H60" s="169">
        <v>0</v>
      </c>
      <c r="I60" s="169">
        <v>0</v>
      </c>
      <c r="J60" s="127"/>
    </row>
    <row r="61" spans="2:10" s="48" customFormat="1" ht="38.25" x14ac:dyDescent="0.2">
      <c r="B61" s="171" t="s">
        <v>1368</v>
      </c>
      <c r="C61" s="170" t="s">
        <v>297</v>
      </c>
      <c r="D61" s="170" t="s">
        <v>481</v>
      </c>
      <c r="E61" s="169">
        <v>0</v>
      </c>
      <c r="F61" s="169">
        <v>0</v>
      </c>
      <c r="G61" s="169">
        <v>0</v>
      </c>
      <c r="H61" s="169">
        <v>0</v>
      </c>
      <c r="I61" s="169">
        <v>0</v>
      </c>
      <c r="J61" s="127"/>
    </row>
    <row r="62" spans="2:10" s="48" customFormat="1" ht="38.25" x14ac:dyDescent="0.2">
      <c r="B62" s="171" t="s">
        <v>1369</v>
      </c>
      <c r="C62" s="170" t="s">
        <v>297</v>
      </c>
      <c r="D62" s="170" t="s">
        <v>481</v>
      </c>
      <c r="E62" s="169">
        <v>0</v>
      </c>
      <c r="F62" s="169">
        <v>0</v>
      </c>
      <c r="G62" s="169">
        <v>0</v>
      </c>
      <c r="H62" s="169">
        <v>0</v>
      </c>
      <c r="I62" s="169">
        <v>0</v>
      </c>
      <c r="J62" s="127"/>
    </row>
    <row r="63" spans="2:10" s="48" customFormat="1" ht="38.25" x14ac:dyDescent="0.2">
      <c r="B63" s="171" t="s">
        <v>1370</v>
      </c>
      <c r="C63" s="170" t="s">
        <v>297</v>
      </c>
      <c r="D63" s="170" t="s">
        <v>481</v>
      </c>
      <c r="E63" s="169">
        <v>0</v>
      </c>
      <c r="F63" s="169">
        <v>0</v>
      </c>
      <c r="G63" s="169">
        <v>0</v>
      </c>
      <c r="H63" s="169">
        <v>0</v>
      </c>
      <c r="I63" s="169">
        <v>0</v>
      </c>
      <c r="J63" s="127"/>
    </row>
    <row r="64" spans="2:10" s="48" customFormat="1" ht="38.25" x14ac:dyDescent="0.2">
      <c r="B64" s="171" t="s">
        <v>1371</v>
      </c>
      <c r="C64" s="170" t="s">
        <v>297</v>
      </c>
      <c r="D64" s="170" t="s">
        <v>481</v>
      </c>
      <c r="E64" s="169">
        <v>0</v>
      </c>
      <c r="F64" s="169">
        <v>0</v>
      </c>
      <c r="G64" s="169">
        <v>0</v>
      </c>
      <c r="H64" s="169">
        <v>0</v>
      </c>
      <c r="I64" s="169">
        <v>0</v>
      </c>
      <c r="J64" s="127"/>
    </row>
    <row r="65" spans="2:10" s="48" customFormat="1" ht="38.25" x14ac:dyDescent="0.2">
      <c r="B65" s="171" t="s">
        <v>1372</v>
      </c>
      <c r="C65" s="170" t="s">
        <v>297</v>
      </c>
      <c r="D65" s="170" t="s">
        <v>481</v>
      </c>
      <c r="E65" s="169">
        <v>0</v>
      </c>
      <c r="F65" s="169">
        <v>1107250.21</v>
      </c>
      <c r="G65" s="169">
        <v>1107250.21</v>
      </c>
      <c r="H65" s="169">
        <v>1107250.21</v>
      </c>
      <c r="I65" s="169">
        <v>1107250.21</v>
      </c>
      <c r="J65" s="127"/>
    </row>
    <row r="66" spans="2:10" s="48" customFormat="1" ht="38.25" x14ac:dyDescent="0.2">
      <c r="B66" s="171" t="s">
        <v>1373</v>
      </c>
      <c r="C66" s="170" t="s">
        <v>297</v>
      </c>
      <c r="D66" s="170" t="s">
        <v>481</v>
      </c>
      <c r="E66" s="169">
        <v>0</v>
      </c>
      <c r="F66" s="169">
        <v>805000.00000000023</v>
      </c>
      <c r="G66" s="169">
        <v>805000.00000000023</v>
      </c>
      <c r="H66" s="169">
        <v>805000.00000000023</v>
      </c>
      <c r="I66" s="169">
        <v>805000.00000000023</v>
      </c>
      <c r="J66" s="127"/>
    </row>
    <row r="67" spans="2:10" s="48" customFormat="1" ht="38.25" x14ac:dyDescent="0.2">
      <c r="B67" s="171" t="s">
        <v>1374</v>
      </c>
      <c r="C67" s="170" t="s">
        <v>297</v>
      </c>
      <c r="D67" s="170" t="s">
        <v>481</v>
      </c>
      <c r="E67" s="169">
        <v>0</v>
      </c>
      <c r="F67" s="169">
        <v>472500.00000000006</v>
      </c>
      <c r="G67" s="169">
        <v>472500.00000000006</v>
      </c>
      <c r="H67" s="169">
        <v>472500.00000000006</v>
      </c>
      <c r="I67" s="169">
        <v>472500.00000000006</v>
      </c>
      <c r="J67" s="127"/>
    </row>
    <row r="68" spans="2:10" s="48" customFormat="1" ht="38.25" x14ac:dyDescent="0.2">
      <c r="B68" s="171" t="s">
        <v>1375</v>
      </c>
      <c r="C68" s="170" t="s">
        <v>297</v>
      </c>
      <c r="D68" s="170" t="s">
        <v>481</v>
      </c>
      <c r="E68" s="169">
        <v>0</v>
      </c>
      <c r="F68" s="169">
        <v>60000.000000000007</v>
      </c>
      <c r="G68" s="169">
        <v>60000.000000000007</v>
      </c>
      <c r="H68" s="169">
        <v>60000.000000000007</v>
      </c>
      <c r="I68" s="169">
        <v>60000.000000000007</v>
      </c>
      <c r="J68" s="127"/>
    </row>
    <row r="69" spans="2:10" s="48" customFormat="1" ht="38.25" x14ac:dyDescent="0.2">
      <c r="B69" s="171" t="s">
        <v>1376</v>
      </c>
      <c r="C69" s="170" t="s">
        <v>297</v>
      </c>
      <c r="D69" s="170" t="s">
        <v>481</v>
      </c>
      <c r="E69" s="169">
        <v>0</v>
      </c>
      <c r="F69" s="169">
        <v>13646.519999999999</v>
      </c>
      <c r="G69" s="169">
        <v>13646.519999999999</v>
      </c>
      <c r="H69" s="169">
        <v>13646.519999999999</v>
      </c>
      <c r="I69" s="169">
        <v>13646.519999999999</v>
      </c>
      <c r="J69" s="127"/>
    </row>
    <row r="70" spans="2:10" s="48" customFormat="1" ht="38.25" x14ac:dyDescent="0.2">
      <c r="B70" s="171" t="s">
        <v>1377</v>
      </c>
      <c r="C70" s="170" t="s">
        <v>297</v>
      </c>
      <c r="D70" s="170" t="s">
        <v>481</v>
      </c>
      <c r="E70" s="169">
        <v>0</v>
      </c>
      <c r="F70" s="169">
        <v>210000.00000000009</v>
      </c>
      <c r="G70" s="169">
        <v>210000.00000000009</v>
      </c>
      <c r="H70" s="169">
        <v>210000.00000000009</v>
      </c>
      <c r="I70" s="169">
        <v>210000.00000000009</v>
      </c>
      <c r="J70" s="127"/>
    </row>
    <row r="71" spans="2:10" s="48" customFormat="1" ht="38.25" x14ac:dyDescent="0.2">
      <c r="B71" s="171" t="s">
        <v>1378</v>
      </c>
      <c r="C71" s="170" t="s">
        <v>297</v>
      </c>
      <c r="D71" s="170" t="s">
        <v>481</v>
      </c>
      <c r="E71" s="169">
        <v>0</v>
      </c>
      <c r="F71" s="169">
        <v>2298772.0000000009</v>
      </c>
      <c r="G71" s="169">
        <v>2298772.0000000009</v>
      </c>
      <c r="H71" s="169">
        <v>2298772.0000000009</v>
      </c>
      <c r="I71" s="169">
        <v>2298772.0000000009</v>
      </c>
      <c r="J71" s="127"/>
    </row>
    <row r="72" spans="2:10" s="48" customFormat="1" ht="38.25" x14ac:dyDescent="0.2">
      <c r="B72" s="171" t="s">
        <v>1379</v>
      </c>
      <c r="C72" s="170" t="s">
        <v>297</v>
      </c>
      <c r="D72" s="170" t="s">
        <v>481</v>
      </c>
      <c r="E72" s="169">
        <v>0</v>
      </c>
      <c r="F72" s="169">
        <v>192500.00000000009</v>
      </c>
      <c r="G72" s="169">
        <v>192500.00000000009</v>
      </c>
      <c r="H72" s="169">
        <v>192500.00000000009</v>
      </c>
      <c r="I72" s="169">
        <v>192500.00000000009</v>
      </c>
      <c r="J72" s="127"/>
    </row>
    <row r="73" spans="2:10" s="48" customFormat="1" ht="38.25" x14ac:dyDescent="0.2">
      <c r="B73" s="171" t="s">
        <v>1380</v>
      </c>
      <c r="C73" s="170" t="s">
        <v>297</v>
      </c>
      <c r="D73" s="170" t="s">
        <v>481</v>
      </c>
      <c r="E73" s="169">
        <v>0</v>
      </c>
      <c r="F73" s="169">
        <v>10500</v>
      </c>
      <c r="G73" s="169">
        <v>10500</v>
      </c>
      <c r="H73" s="169">
        <v>10500</v>
      </c>
      <c r="I73" s="169">
        <v>10500</v>
      </c>
      <c r="J73" s="127"/>
    </row>
    <row r="74" spans="2:10" s="48" customFormat="1" ht="38.25" x14ac:dyDescent="0.2">
      <c r="B74" s="171" t="s">
        <v>1381</v>
      </c>
      <c r="C74" s="170" t="s">
        <v>297</v>
      </c>
      <c r="D74" s="170" t="s">
        <v>481</v>
      </c>
      <c r="E74" s="169">
        <v>0</v>
      </c>
      <c r="F74" s="169">
        <v>58801.000000000007</v>
      </c>
      <c r="G74" s="169">
        <v>0</v>
      </c>
      <c r="H74" s="169">
        <v>0</v>
      </c>
      <c r="I74" s="169">
        <v>0</v>
      </c>
      <c r="J74" s="127"/>
    </row>
    <row r="75" spans="2:10" s="48" customFormat="1" ht="38.25" x14ac:dyDescent="0.2">
      <c r="B75" s="171" t="s">
        <v>1382</v>
      </c>
      <c r="C75" s="170" t="s">
        <v>297</v>
      </c>
      <c r="D75" s="170" t="s">
        <v>481</v>
      </c>
      <c r="E75" s="169">
        <v>0</v>
      </c>
      <c r="F75" s="169">
        <v>39200.000000000007</v>
      </c>
      <c r="G75" s="169">
        <v>0</v>
      </c>
      <c r="H75" s="169">
        <v>0</v>
      </c>
      <c r="I75" s="169">
        <v>0</v>
      </c>
      <c r="J75" s="127"/>
    </row>
    <row r="76" spans="2:10" s="48" customFormat="1" ht="38.25" x14ac:dyDescent="0.2">
      <c r="B76" s="171" t="s">
        <v>1842</v>
      </c>
      <c r="C76" s="170" t="s">
        <v>297</v>
      </c>
      <c r="D76" s="170" t="s">
        <v>481</v>
      </c>
      <c r="E76" s="169">
        <v>0</v>
      </c>
      <c r="F76" s="169">
        <v>551352.1100000001</v>
      </c>
      <c r="G76" s="169">
        <v>551352.1100000001</v>
      </c>
      <c r="H76" s="169">
        <v>551352.1100000001</v>
      </c>
      <c r="I76" s="169">
        <v>551352.1100000001</v>
      </c>
      <c r="J76" s="127"/>
    </row>
    <row r="77" spans="2:10" s="48" customFormat="1" ht="38.25" x14ac:dyDescent="0.2">
      <c r="B77" s="171" t="s">
        <v>875</v>
      </c>
      <c r="C77" s="170" t="s">
        <v>297</v>
      </c>
      <c r="D77" s="170" t="s">
        <v>481</v>
      </c>
      <c r="E77" s="169">
        <v>12000000</v>
      </c>
      <c r="F77" s="169">
        <v>71386.720000000016</v>
      </c>
      <c r="G77" s="169">
        <v>0</v>
      </c>
      <c r="H77" s="169">
        <v>0</v>
      </c>
      <c r="I77" s="169">
        <v>0</v>
      </c>
      <c r="J77" s="127"/>
    </row>
    <row r="78" spans="2:10" s="48" customFormat="1" ht="38.25" x14ac:dyDescent="0.2">
      <c r="B78" s="171" t="s">
        <v>876</v>
      </c>
      <c r="C78" s="170" t="s">
        <v>297</v>
      </c>
      <c r="D78" s="170" t="s">
        <v>482</v>
      </c>
      <c r="E78" s="169">
        <v>0</v>
      </c>
      <c r="F78" s="169">
        <v>0</v>
      </c>
      <c r="G78" s="169">
        <v>0</v>
      </c>
      <c r="H78" s="169">
        <v>0</v>
      </c>
      <c r="I78" s="169">
        <v>0</v>
      </c>
      <c r="J78" s="127"/>
    </row>
    <row r="79" spans="2:10" s="48" customFormat="1" ht="38.25" x14ac:dyDescent="0.2">
      <c r="B79" s="171" t="s">
        <v>877</v>
      </c>
      <c r="C79" s="170" t="s">
        <v>297</v>
      </c>
      <c r="D79" s="170" t="s">
        <v>482</v>
      </c>
      <c r="E79" s="169">
        <v>0</v>
      </c>
      <c r="F79" s="169">
        <v>0</v>
      </c>
      <c r="G79" s="169">
        <v>0</v>
      </c>
      <c r="H79" s="169">
        <v>0</v>
      </c>
      <c r="I79" s="169">
        <v>0</v>
      </c>
      <c r="J79" s="127"/>
    </row>
    <row r="80" spans="2:10" s="48" customFormat="1" ht="51" x14ac:dyDescent="0.2">
      <c r="B80" s="171" t="s">
        <v>878</v>
      </c>
      <c r="C80" s="170" t="s">
        <v>297</v>
      </c>
      <c r="D80" s="170" t="s">
        <v>482</v>
      </c>
      <c r="E80" s="169">
        <v>0</v>
      </c>
      <c r="F80" s="169">
        <v>0</v>
      </c>
      <c r="G80" s="169">
        <v>0</v>
      </c>
      <c r="H80" s="169">
        <v>0</v>
      </c>
      <c r="I80" s="169">
        <v>0</v>
      </c>
      <c r="J80" s="127"/>
    </row>
    <row r="81" spans="2:10" s="48" customFormat="1" ht="38.25" x14ac:dyDescent="0.2">
      <c r="B81" s="171" t="s">
        <v>1383</v>
      </c>
      <c r="C81" s="170" t="s">
        <v>297</v>
      </c>
      <c r="D81" s="170" t="s">
        <v>481</v>
      </c>
      <c r="E81" s="169">
        <v>0</v>
      </c>
      <c r="F81" s="169">
        <v>692.24999999999989</v>
      </c>
      <c r="G81" s="169">
        <v>0</v>
      </c>
      <c r="H81" s="169">
        <v>0</v>
      </c>
      <c r="I81" s="169">
        <v>0</v>
      </c>
      <c r="J81" s="127"/>
    </row>
    <row r="82" spans="2:10" s="48" customFormat="1" ht="38.25" x14ac:dyDescent="0.2">
      <c r="B82" s="171" t="s">
        <v>1384</v>
      </c>
      <c r="C82" s="170" t="s">
        <v>297</v>
      </c>
      <c r="D82" s="170" t="s">
        <v>481</v>
      </c>
      <c r="E82" s="169">
        <v>0</v>
      </c>
      <c r="F82" s="169">
        <v>0</v>
      </c>
      <c r="G82" s="169">
        <v>0</v>
      </c>
      <c r="H82" s="169">
        <v>0</v>
      </c>
      <c r="I82" s="169">
        <v>0</v>
      </c>
      <c r="J82" s="127"/>
    </row>
    <row r="83" spans="2:10" s="48" customFormat="1" ht="38.25" x14ac:dyDescent="0.2">
      <c r="B83" s="171" t="s">
        <v>1385</v>
      </c>
      <c r="C83" s="170" t="s">
        <v>297</v>
      </c>
      <c r="D83" s="170" t="s">
        <v>481</v>
      </c>
      <c r="E83" s="169">
        <v>0</v>
      </c>
      <c r="F83" s="169">
        <v>45.269999999999996</v>
      </c>
      <c r="G83" s="169">
        <v>0</v>
      </c>
      <c r="H83" s="169">
        <v>0</v>
      </c>
      <c r="I83" s="169">
        <v>0</v>
      </c>
      <c r="J83" s="127"/>
    </row>
    <row r="84" spans="2:10" s="48" customFormat="1" ht="38.25" x14ac:dyDescent="0.2">
      <c r="B84" s="171" t="s">
        <v>1386</v>
      </c>
      <c r="C84" s="170" t="s">
        <v>297</v>
      </c>
      <c r="D84" s="170" t="s">
        <v>480</v>
      </c>
      <c r="E84" s="169">
        <v>0</v>
      </c>
      <c r="F84" s="169">
        <v>1.0299999999999998</v>
      </c>
      <c r="G84" s="169">
        <v>0</v>
      </c>
      <c r="H84" s="169">
        <v>0</v>
      </c>
      <c r="I84" s="169">
        <v>0</v>
      </c>
      <c r="J84" s="127"/>
    </row>
    <row r="85" spans="2:10" s="48" customFormat="1" ht="38.25" x14ac:dyDescent="0.2">
      <c r="B85" s="171" t="s">
        <v>1843</v>
      </c>
      <c r="C85" s="170" t="s">
        <v>297</v>
      </c>
      <c r="D85" s="170" t="s">
        <v>1844</v>
      </c>
      <c r="E85" s="169">
        <v>0</v>
      </c>
      <c r="F85" s="169">
        <v>68589.09</v>
      </c>
      <c r="G85" s="169">
        <v>68589.09</v>
      </c>
      <c r="H85" s="169">
        <v>68589.09</v>
      </c>
      <c r="I85" s="169">
        <v>68589.09</v>
      </c>
      <c r="J85" s="127"/>
    </row>
    <row r="86" spans="2:10" s="48" customFormat="1" ht="38.25" x14ac:dyDescent="0.2">
      <c r="B86" s="171" t="s">
        <v>1845</v>
      </c>
      <c r="C86" s="170" t="s">
        <v>297</v>
      </c>
      <c r="D86" s="170" t="s">
        <v>1844</v>
      </c>
      <c r="E86" s="169">
        <v>0</v>
      </c>
      <c r="F86" s="169">
        <v>10.909999999999998</v>
      </c>
      <c r="G86" s="169">
        <v>0</v>
      </c>
      <c r="H86" s="169">
        <v>0</v>
      </c>
      <c r="I86" s="169">
        <v>0</v>
      </c>
      <c r="J86" s="127"/>
    </row>
    <row r="87" spans="2:10" s="48" customFormat="1" ht="51" x14ac:dyDescent="0.2">
      <c r="B87" s="171" t="s">
        <v>879</v>
      </c>
      <c r="C87" s="170" t="s">
        <v>297</v>
      </c>
      <c r="D87" s="170" t="s">
        <v>483</v>
      </c>
      <c r="E87" s="169">
        <v>0</v>
      </c>
      <c r="F87" s="169">
        <v>12.129999999999999</v>
      </c>
      <c r="G87" s="169">
        <v>0</v>
      </c>
      <c r="H87" s="169">
        <v>0</v>
      </c>
      <c r="I87" s="169">
        <v>0</v>
      </c>
      <c r="J87" s="127"/>
    </row>
    <row r="88" spans="2:10" s="48" customFormat="1" ht="51" x14ac:dyDescent="0.2">
      <c r="B88" s="171" t="s">
        <v>880</v>
      </c>
      <c r="C88" s="170" t="s">
        <v>297</v>
      </c>
      <c r="D88" s="170" t="s">
        <v>483</v>
      </c>
      <c r="E88" s="169">
        <v>0</v>
      </c>
      <c r="F88" s="169">
        <v>9693.7899999999991</v>
      </c>
      <c r="G88" s="169">
        <v>0</v>
      </c>
      <c r="H88" s="169">
        <v>0</v>
      </c>
      <c r="I88" s="169">
        <v>0</v>
      </c>
      <c r="J88" s="127"/>
    </row>
    <row r="89" spans="2:10" s="48" customFormat="1" ht="63.75" x14ac:dyDescent="0.2">
      <c r="B89" s="171" t="s">
        <v>881</v>
      </c>
      <c r="C89" s="170" t="s">
        <v>297</v>
      </c>
      <c r="D89" s="170" t="s">
        <v>882</v>
      </c>
      <c r="E89" s="169">
        <v>0</v>
      </c>
      <c r="F89" s="169">
        <v>2.7399999999999998</v>
      </c>
      <c r="G89" s="169">
        <v>0</v>
      </c>
      <c r="H89" s="169">
        <v>0</v>
      </c>
      <c r="I89" s="169">
        <v>0</v>
      </c>
      <c r="J89" s="127"/>
    </row>
    <row r="90" spans="2:10" s="48" customFormat="1" ht="63.75" x14ac:dyDescent="0.2">
      <c r="B90" s="171" t="s">
        <v>1846</v>
      </c>
      <c r="C90" s="170" t="s">
        <v>297</v>
      </c>
      <c r="D90" s="170" t="s">
        <v>1403</v>
      </c>
      <c r="E90" s="169">
        <v>0</v>
      </c>
      <c r="F90" s="169">
        <v>3004890.7600000007</v>
      </c>
      <c r="G90" s="169">
        <v>3004890.7600000007</v>
      </c>
      <c r="H90" s="169">
        <v>3004890.7600000007</v>
      </c>
      <c r="I90" s="169">
        <v>3004890.7600000007</v>
      </c>
      <c r="J90" s="127"/>
    </row>
    <row r="91" spans="2:10" s="48" customFormat="1" ht="63.75" x14ac:dyDescent="0.2">
      <c r="B91" s="171" t="s">
        <v>1847</v>
      </c>
      <c r="C91" s="170" t="s">
        <v>297</v>
      </c>
      <c r="D91" s="170" t="s">
        <v>1403</v>
      </c>
      <c r="E91" s="169">
        <v>0</v>
      </c>
      <c r="F91" s="169">
        <v>3075552.8600000008</v>
      </c>
      <c r="G91" s="169">
        <v>3075552.8600000008</v>
      </c>
      <c r="H91" s="169">
        <v>3075552.8600000008</v>
      </c>
      <c r="I91" s="169">
        <v>3075552.8600000008</v>
      </c>
      <c r="J91" s="127"/>
    </row>
    <row r="92" spans="2:10" s="48" customFormat="1" ht="63.75" x14ac:dyDescent="0.2">
      <c r="B92" s="171" t="s">
        <v>883</v>
      </c>
      <c r="C92" s="170" t="s">
        <v>297</v>
      </c>
      <c r="D92" s="170" t="s">
        <v>884</v>
      </c>
      <c r="E92" s="169">
        <v>0</v>
      </c>
      <c r="F92" s="169">
        <v>80.289999999999992</v>
      </c>
      <c r="G92" s="169">
        <v>0</v>
      </c>
      <c r="H92" s="169">
        <v>0</v>
      </c>
      <c r="I92" s="169">
        <v>0</v>
      </c>
      <c r="J92" s="127"/>
    </row>
    <row r="93" spans="2:10" s="48" customFormat="1" ht="63.75" x14ac:dyDescent="0.2">
      <c r="B93" s="171" t="s">
        <v>1848</v>
      </c>
      <c r="C93" s="170" t="s">
        <v>297</v>
      </c>
      <c r="D93" s="170" t="s">
        <v>1403</v>
      </c>
      <c r="E93" s="169">
        <v>0</v>
      </c>
      <c r="F93" s="169">
        <v>1024345.2999999999</v>
      </c>
      <c r="G93" s="169">
        <v>0</v>
      </c>
      <c r="H93" s="169">
        <v>0</v>
      </c>
      <c r="I93" s="169">
        <v>0</v>
      </c>
      <c r="J93" s="127"/>
    </row>
    <row r="94" spans="2:10" s="48" customFormat="1" ht="63.75" x14ac:dyDescent="0.2">
      <c r="B94" s="171" t="s">
        <v>885</v>
      </c>
      <c r="C94" s="170" t="s">
        <v>297</v>
      </c>
      <c r="D94" s="170" t="s">
        <v>484</v>
      </c>
      <c r="E94" s="169">
        <v>0</v>
      </c>
      <c r="F94" s="169">
        <v>71917.000000000029</v>
      </c>
      <c r="G94" s="169">
        <v>0</v>
      </c>
      <c r="H94" s="169">
        <v>0</v>
      </c>
      <c r="I94" s="169">
        <v>0</v>
      </c>
      <c r="J94" s="127"/>
    </row>
    <row r="95" spans="2:10" s="48" customFormat="1" ht="63.75" x14ac:dyDescent="0.2">
      <c r="B95" s="171" t="s">
        <v>886</v>
      </c>
      <c r="C95" s="170" t="s">
        <v>297</v>
      </c>
      <c r="D95" s="170" t="s">
        <v>484</v>
      </c>
      <c r="E95" s="169">
        <v>0</v>
      </c>
      <c r="F95" s="169">
        <v>1373.84</v>
      </c>
      <c r="G95" s="169">
        <v>0</v>
      </c>
      <c r="H95" s="169">
        <v>0</v>
      </c>
      <c r="I95" s="169">
        <v>0</v>
      </c>
      <c r="J95" s="127"/>
    </row>
    <row r="96" spans="2:10" s="48" customFormat="1" ht="63.75" x14ac:dyDescent="0.2">
      <c r="B96" s="171" t="s">
        <v>887</v>
      </c>
      <c r="C96" s="170" t="s">
        <v>297</v>
      </c>
      <c r="D96" s="170" t="s">
        <v>888</v>
      </c>
      <c r="E96" s="169">
        <v>0</v>
      </c>
      <c r="F96" s="169">
        <v>0</v>
      </c>
      <c r="G96" s="169">
        <v>0</v>
      </c>
      <c r="H96" s="169">
        <v>0</v>
      </c>
      <c r="I96" s="169">
        <v>0</v>
      </c>
      <c r="J96" s="127"/>
    </row>
    <row r="97" spans="2:10" s="48" customFormat="1" ht="63.75" x14ac:dyDescent="0.2">
      <c r="B97" s="171" t="s">
        <v>889</v>
      </c>
      <c r="C97" s="170" t="s">
        <v>297</v>
      </c>
      <c r="D97" s="170" t="s">
        <v>888</v>
      </c>
      <c r="E97" s="169">
        <v>0</v>
      </c>
      <c r="F97" s="169">
        <v>0</v>
      </c>
      <c r="G97" s="169">
        <v>0</v>
      </c>
      <c r="H97" s="169">
        <v>0</v>
      </c>
      <c r="I97" s="169">
        <v>0</v>
      </c>
      <c r="J97" s="127"/>
    </row>
    <row r="98" spans="2:10" s="48" customFormat="1" ht="114.75" x14ac:dyDescent="0.2">
      <c r="B98" s="171" t="s">
        <v>890</v>
      </c>
      <c r="C98" s="170" t="s">
        <v>297</v>
      </c>
      <c r="D98" s="170" t="s">
        <v>524</v>
      </c>
      <c r="E98" s="169">
        <v>0</v>
      </c>
      <c r="F98" s="169">
        <v>1463700</v>
      </c>
      <c r="G98" s="169">
        <v>1463700</v>
      </c>
      <c r="H98" s="169">
        <v>1463700</v>
      </c>
      <c r="I98" s="169">
        <v>1463700</v>
      </c>
      <c r="J98" s="127"/>
    </row>
    <row r="99" spans="2:10" s="48" customFormat="1" ht="114.75" x14ac:dyDescent="0.2">
      <c r="B99" s="171" t="s">
        <v>891</v>
      </c>
      <c r="C99" s="170" t="s">
        <v>297</v>
      </c>
      <c r="D99" s="170" t="s">
        <v>524</v>
      </c>
      <c r="E99" s="169">
        <v>0</v>
      </c>
      <c r="F99" s="169">
        <v>588200.00000000023</v>
      </c>
      <c r="G99" s="169">
        <v>588200.00000000023</v>
      </c>
      <c r="H99" s="169">
        <v>588200.00000000023</v>
      </c>
      <c r="I99" s="169">
        <v>588200.00000000023</v>
      </c>
      <c r="J99" s="127"/>
    </row>
    <row r="100" spans="2:10" s="48" customFormat="1" ht="114.75" x14ac:dyDescent="0.2">
      <c r="B100" s="171" t="s">
        <v>892</v>
      </c>
      <c r="C100" s="170" t="s">
        <v>297</v>
      </c>
      <c r="D100" s="170" t="s">
        <v>524</v>
      </c>
      <c r="E100" s="169">
        <v>0</v>
      </c>
      <c r="F100" s="169">
        <v>2050200</v>
      </c>
      <c r="G100" s="169">
        <v>2050200</v>
      </c>
      <c r="H100" s="169">
        <v>2050200</v>
      </c>
      <c r="I100" s="169">
        <v>2050200</v>
      </c>
      <c r="J100" s="127"/>
    </row>
    <row r="101" spans="2:10" s="48" customFormat="1" ht="114.75" x14ac:dyDescent="0.2">
      <c r="B101" s="171" t="s">
        <v>893</v>
      </c>
      <c r="C101" s="170" t="s">
        <v>297</v>
      </c>
      <c r="D101" s="170" t="s">
        <v>524</v>
      </c>
      <c r="E101" s="169">
        <v>0</v>
      </c>
      <c r="F101" s="169">
        <v>1820700</v>
      </c>
      <c r="G101" s="169">
        <v>1820700</v>
      </c>
      <c r="H101" s="169">
        <v>1820700</v>
      </c>
      <c r="I101" s="169">
        <v>1820700</v>
      </c>
      <c r="J101" s="127"/>
    </row>
    <row r="102" spans="2:10" s="48" customFormat="1" ht="114.75" x14ac:dyDescent="0.2">
      <c r="B102" s="171" t="s">
        <v>894</v>
      </c>
      <c r="C102" s="170" t="s">
        <v>297</v>
      </c>
      <c r="D102" s="170" t="s">
        <v>524</v>
      </c>
      <c r="E102" s="169">
        <v>0</v>
      </c>
      <c r="F102" s="169">
        <v>11187887</v>
      </c>
      <c r="G102" s="169">
        <v>11187887</v>
      </c>
      <c r="H102" s="169">
        <v>11187887</v>
      </c>
      <c r="I102" s="169">
        <v>11187887</v>
      </c>
      <c r="J102" s="127"/>
    </row>
    <row r="103" spans="2:10" s="48" customFormat="1" ht="114.75" x14ac:dyDescent="0.2">
      <c r="B103" s="171" t="s">
        <v>1387</v>
      </c>
      <c r="C103" s="170" t="s">
        <v>297</v>
      </c>
      <c r="D103" s="170" t="s">
        <v>486</v>
      </c>
      <c r="E103" s="169">
        <v>0</v>
      </c>
      <c r="F103" s="169">
        <v>16081.029999999999</v>
      </c>
      <c r="G103" s="169">
        <v>16081.029999999999</v>
      </c>
      <c r="H103" s="169">
        <v>16081.029999999999</v>
      </c>
      <c r="I103" s="169">
        <v>16081.029999999999</v>
      </c>
      <c r="J103" s="127"/>
    </row>
    <row r="104" spans="2:10" s="48" customFormat="1" ht="114.75" x14ac:dyDescent="0.2">
      <c r="B104" s="171" t="s">
        <v>895</v>
      </c>
      <c r="C104" s="170" t="s">
        <v>297</v>
      </c>
      <c r="D104" s="170" t="s">
        <v>524</v>
      </c>
      <c r="E104" s="169">
        <v>0</v>
      </c>
      <c r="F104" s="169">
        <v>6388769.4000000004</v>
      </c>
      <c r="G104" s="169">
        <v>6388769.4000000004</v>
      </c>
      <c r="H104" s="169">
        <v>6388769.4000000004</v>
      </c>
      <c r="I104" s="169">
        <v>6388769.4000000004</v>
      </c>
      <c r="J104" s="127"/>
    </row>
    <row r="105" spans="2:10" s="48" customFormat="1" ht="114.75" x14ac:dyDescent="0.2">
      <c r="B105" s="171" t="s">
        <v>1388</v>
      </c>
      <c r="C105" s="170" t="s">
        <v>297</v>
      </c>
      <c r="D105" s="170" t="s">
        <v>524</v>
      </c>
      <c r="E105" s="169">
        <v>0</v>
      </c>
      <c r="F105" s="169">
        <v>1356287.22</v>
      </c>
      <c r="G105" s="169">
        <v>1356287.22</v>
      </c>
      <c r="H105" s="169">
        <v>1356287.22</v>
      </c>
      <c r="I105" s="169">
        <v>1356287.22</v>
      </c>
      <c r="J105" s="127"/>
    </row>
    <row r="106" spans="2:10" s="48" customFormat="1" ht="114.75" x14ac:dyDescent="0.2">
      <c r="B106" s="171" t="s">
        <v>896</v>
      </c>
      <c r="C106" s="170" t="s">
        <v>297</v>
      </c>
      <c r="D106" s="170" t="s">
        <v>524</v>
      </c>
      <c r="E106" s="169">
        <v>0</v>
      </c>
      <c r="F106" s="169">
        <v>2985817.7700000009</v>
      </c>
      <c r="G106" s="169">
        <v>2985817.7700000009</v>
      </c>
      <c r="H106" s="169">
        <v>2985817.7700000009</v>
      </c>
      <c r="I106" s="169">
        <v>2985817.7700000009</v>
      </c>
      <c r="J106" s="127"/>
    </row>
    <row r="107" spans="2:10" s="48" customFormat="1" ht="114.75" x14ac:dyDescent="0.2">
      <c r="B107" s="171" t="s">
        <v>897</v>
      </c>
      <c r="C107" s="170" t="s">
        <v>297</v>
      </c>
      <c r="D107" s="170" t="s">
        <v>485</v>
      </c>
      <c r="E107" s="169">
        <v>0</v>
      </c>
      <c r="F107" s="169">
        <v>537156.65000000026</v>
      </c>
      <c r="G107" s="169">
        <v>537156.65000000026</v>
      </c>
      <c r="H107" s="169">
        <v>537156.65000000026</v>
      </c>
      <c r="I107" s="169">
        <v>537156.65000000026</v>
      </c>
      <c r="J107" s="127"/>
    </row>
    <row r="108" spans="2:10" s="48" customFormat="1" ht="114.75" x14ac:dyDescent="0.2">
      <c r="B108" s="171" t="s">
        <v>1389</v>
      </c>
      <c r="C108" s="170" t="s">
        <v>297</v>
      </c>
      <c r="D108" s="170" t="s">
        <v>485</v>
      </c>
      <c r="E108" s="169">
        <v>0</v>
      </c>
      <c r="F108" s="169">
        <v>489622.7900000001</v>
      </c>
      <c r="G108" s="169">
        <v>489622.7900000001</v>
      </c>
      <c r="H108" s="169">
        <v>489622.7900000001</v>
      </c>
      <c r="I108" s="169">
        <v>489622.7900000001</v>
      </c>
      <c r="J108" s="127"/>
    </row>
    <row r="109" spans="2:10" s="48" customFormat="1" ht="114.75" x14ac:dyDescent="0.2">
      <c r="B109" s="171" t="s">
        <v>1390</v>
      </c>
      <c r="C109" s="170" t="s">
        <v>297</v>
      </c>
      <c r="D109" s="170" t="s">
        <v>486</v>
      </c>
      <c r="E109" s="169">
        <v>0</v>
      </c>
      <c r="F109" s="169">
        <v>290277.76000000007</v>
      </c>
      <c r="G109" s="169">
        <v>290277.76000000007</v>
      </c>
      <c r="H109" s="169">
        <v>290277.76000000007</v>
      </c>
      <c r="I109" s="169">
        <v>290277.76000000007</v>
      </c>
      <c r="J109" s="127"/>
    </row>
    <row r="110" spans="2:10" s="48" customFormat="1" ht="114.75" x14ac:dyDescent="0.2">
      <c r="B110" s="171" t="s">
        <v>1849</v>
      </c>
      <c r="C110" s="170" t="s">
        <v>297</v>
      </c>
      <c r="D110" s="170" t="s">
        <v>485</v>
      </c>
      <c r="E110" s="169">
        <v>0</v>
      </c>
      <c r="F110" s="169">
        <v>225678.37000000008</v>
      </c>
      <c r="G110" s="169">
        <v>225678.37000000008</v>
      </c>
      <c r="H110" s="169">
        <v>225678.37000000008</v>
      </c>
      <c r="I110" s="169">
        <v>225678.37000000008</v>
      </c>
      <c r="J110" s="127"/>
    </row>
    <row r="111" spans="2:10" s="48" customFormat="1" ht="114.75" x14ac:dyDescent="0.2">
      <c r="B111" s="171" t="s">
        <v>1850</v>
      </c>
      <c r="C111" s="170" t="s">
        <v>297</v>
      </c>
      <c r="D111" s="170" t="s">
        <v>485</v>
      </c>
      <c r="E111" s="169">
        <v>0</v>
      </c>
      <c r="F111" s="169">
        <v>495845.01000000007</v>
      </c>
      <c r="G111" s="169">
        <v>495845.01000000007</v>
      </c>
      <c r="H111" s="169">
        <v>495845.01000000007</v>
      </c>
      <c r="I111" s="169">
        <v>495845.01000000007</v>
      </c>
      <c r="J111" s="127"/>
    </row>
    <row r="112" spans="2:10" s="48" customFormat="1" ht="114.75" x14ac:dyDescent="0.2">
      <c r="B112" s="171" t="s">
        <v>1851</v>
      </c>
      <c r="C112" s="170" t="s">
        <v>297</v>
      </c>
      <c r="D112" s="170" t="s">
        <v>485</v>
      </c>
      <c r="E112" s="169">
        <v>0</v>
      </c>
      <c r="F112" s="169">
        <v>264023.13000000006</v>
      </c>
      <c r="G112" s="169">
        <v>264023.13000000006</v>
      </c>
      <c r="H112" s="169">
        <v>264023.13000000006</v>
      </c>
      <c r="I112" s="169">
        <v>264023.13000000006</v>
      </c>
      <c r="J112" s="127"/>
    </row>
    <row r="113" spans="2:10" s="48" customFormat="1" ht="114.75" x14ac:dyDescent="0.2">
      <c r="B113" s="171" t="s">
        <v>898</v>
      </c>
      <c r="C113" s="170" t="s">
        <v>297</v>
      </c>
      <c r="D113" s="170" t="s">
        <v>486</v>
      </c>
      <c r="E113" s="169">
        <v>0</v>
      </c>
      <c r="F113" s="169">
        <v>197.45</v>
      </c>
      <c r="G113" s="169">
        <v>0</v>
      </c>
      <c r="H113" s="169">
        <v>0</v>
      </c>
      <c r="I113" s="169">
        <v>0</v>
      </c>
      <c r="J113" s="127"/>
    </row>
    <row r="114" spans="2:10" s="48" customFormat="1" ht="114.75" x14ac:dyDescent="0.2">
      <c r="B114" s="171" t="s">
        <v>899</v>
      </c>
      <c r="C114" s="170" t="s">
        <v>297</v>
      </c>
      <c r="D114" s="170" t="s">
        <v>486</v>
      </c>
      <c r="E114" s="169">
        <v>0</v>
      </c>
      <c r="F114" s="169">
        <v>73.86</v>
      </c>
      <c r="G114" s="169">
        <v>0</v>
      </c>
      <c r="H114" s="169">
        <v>0</v>
      </c>
      <c r="I114" s="169">
        <v>0</v>
      </c>
      <c r="J114" s="127"/>
    </row>
    <row r="115" spans="2:10" s="48" customFormat="1" ht="114.75" x14ac:dyDescent="0.2">
      <c r="B115" s="171" t="s">
        <v>900</v>
      </c>
      <c r="C115" s="170" t="s">
        <v>297</v>
      </c>
      <c r="D115" s="170" t="s">
        <v>486</v>
      </c>
      <c r="E115" s="169">
        <v>0</v>
      </c>
      <c r="F115" s="169">
        <v>9.9999999999999985E-3</v>
      </c>
      <c r="G115" s="169">
        <v>0</v>
      </c>
      <c r="H115" s="169">
        <v>0</v>
      </c>
      <c r="I115" s="169">
        <v>0</v>
      </c>
      <c r="J115" s="127"/>
    </row>
    <row r="116" spans="2:10" s="48" customFormat="1" ht="114.75" x14ac:dyDescent="0.2">
      <c r="B116" s="171" t="s">
        <v>901</v>
      </c>
      <c r="C116" s="170" t="s">
        <v>297</v>
      </c>
      <c r="D116" s="170" t="s">
        <v>486</v>
      </c>
      <c r="E116" s="169">
        <v>0</v>
      </c>
      <c r="F116" s="169">
        <v>5656.65</v>
      </c>
      <c r="G116" s="169">
        <v>0</v>
      </c>
      <c r="H116" s="169">
        <v>0</v>
      </c>
      <c r="I116" s="169">
        <v>0</v>
      </c>
      <c r="J116" s="127"/>
    </row>
    <row r="117" spans="2:10" s="48" customFormat="1" ht="114.75" x14ac:dyDescent="0.2">
      <c r="B117" s="171" t="s">
        <v>902</v>
      </c>
      <c r="C117" s="170" t="s">
        <v>297</v>
      </c>
      <c r="D117" s="170" t="s">
        <v>486</v>
      </c>
      <c r="E117" s="169">
        <v>0</v>
      </c>
      <c r="F117" s="169">
        <v>78.889999999999986</v>
      </c>
      <c r="G117" s="169">
        <v>0</v>
      </c>
      <c r="H117" s="169">
        <v>0</v>
      </c>
      <c r="I117" s="169">
        <v>0</v>
      </c>
      <c r="J117" s="127"/>
    </row>
    <row r="118" spans="2:10" s="48" customFormat="1" ht="114.75" x14ac:dyDescent="0.2">
      <c r="B118" s="171" t="s">
        <v>903</v>
      </c>
      <c r="C118" s="170" t="s">
        <v>297</v>
      </c>
      <c r="D118" s="170" t="s">
        <v>485</v>
      </c>
      <c r="E118" s="169">
        <v>0</v>
      </c>
      <c r="F118" s="169">
        <v>1240305.5399999998</v>
      </c>
      <c r="G118" s="169">
        <v>0</v>
      </c>
      <c r="H118" s="169">
        <v>0</v>
      </c>
      <c r="I118" s="169">
        <v>0</v>
      </c>
      <c r="J118" s="127"/>
    </row>
    <row r="119" spans="2:10" s="48" customFormat="1" ht="114.75" x14ac:dyDescent="0.2">
      <c r="B119" s="171" t="s">
        <v>904</v>
      </c>
      <c r="C119" s="170" t="s">
        <v>297</v>
      </c>
      <c r="D119" s="170" t="s">
        <v>524</v>
      </c>
      <c r="E119" s="169">
        <v>0</v>
      </c>
      <c r="F119" s="169">
        <v>3</v>
      </c>
      <c r="G119" s="169">
        <v>0</v>
      </c>
      <c r="H119" s="169">
        <v>0</v>
      </c>
      <c r="I119" s="169">
        <v>0</v>
      </c>
      <c r="J119" s="127"/>
    </row>
    <row r="120" spans="2:10" s="48" customFormat="1" ht="114.75" x14ac:dyDescent="0.2">
      <c r="B120" s="171" t="s">
        <v>905</v>
      </c>
      <c r="C120" s="170" t="s">
        <v>297</v>
      </c>
      <c r="D120" s="170" t="s">
        <v>524</v>
      </c>
      <c r="E120" s="169">
        <v>0</v>
      </c>
      <c r="F120" s="169">
        <v>269125.61000000004</v>
      </c>
      <c r="G120" s="169">
        <v>0</v>
      </c>
      <c r="H120" s="169">
        <v>0</v>
      </c>
      <c r="I120" s="169">
        <v>0</v>
      </c>
      <c r="J120" s="127"/>
    </row>
    <row r="121" spans="2:10" s="48" customFormat="1" ht="114.75" x14ac:dyDescent="0.2">
      <c r="B121" s="171" t="s">
        <v>1391</v>
      </c>
      <c r="C121" s="170" t="s">
        <v>297</v>
      </c>
      <c r="D121" s="170" t="s">
        <v>485</v>
      </c>
      <c r="E121" s="169">
        <v>0</v>
      </c>
      <c r="F121" s="169">
        <v>179.97</v>
      </c>
      <c r="G121" s="169">
        <v>0</v>
      </c>
      <c r="H121" s="169">
        <v>0</v>
      </c>
      <c r="I121" s="169">
        <v>0</v>
      </c>
      <c r="J121" s="127"/>
    </row>
    <row r="122" spans="2:10" s="48" customFormat="1" ht="114.75" x14ac:dyDescent="0.2">
      <c r="B122" s="171" t="s">
        <v>906</v>
      </c>
      <c r="C122" s="170" t="s">
        <v>297</v>
      </c>
      <c r="D122" s="170" t="s">
        <v>487</v>
      </c>
      <c r="E122" s="169">
        <v>0</v>
      </c>
      <c r="F122" s="169">
        <v>0</v>
      </c>
      <c r="G122" s="169">
        <v>0</v>
      </c>
      <c r="H122" s="169">
        <v>0</v>
      </c>
      <c r="I122" s="169">
        <v>0</v>
      </c>
      <c r="J122" s="127"/>
    </row>
    <row r="123" spans="2:10" s="48" customFormat="1" ht="114.75" x14ac:dyDescent="0.2">
      <c r="B123" s="171" t="s">
        <v>907</v>
      </c>
      <c r="C123" s="170" t="s">
        <v>297</v>
      </c>
      <c r="D123" s="170" t="s">
        <v>487</v>
      </c>
      <c r="E123" s="169">
        <v>0</v>
      </c>
      <c r="F123" s="169">
        <v>0</v>
      </c>
      <c r="G123" s="169">
        <v>0</v>
      </c>
      <c r="H123" s="169">
        <v>0</v>
      </c>
      <c r="I123" s="169">
        <v>0</v>
      </c>
      <c r="J123" s="127"/>
    </row>
    <row r="124" spans="2:10" s="48" customFormat="1" ht="38.25" x14ac:dyDescent="0.2">
      <c r="B124" s="171" t="s">
        <v>908</v>
      </c>
      <c r="C124" s="170" t="s">
        <v>297</v>
      </c>
      <c r="D124" s="170" t="s">
        <v>909</v>
      </c>
      <c r="E124" s="169">
        <v>0</v>
      </c>
      <c r="F124" s="169">
        <v>0</v>
      </c>
      <c r="G124" s="169">
        <v>0</v>
      </c>
      <c r="H124" s="169">
        <v>0</v>
      </c>
      <c r="I124" s="169">
        <v>0</v>
      </c>
      <c r="J124" s="127"/>
    </row>
    <row r="125" spans="2:10" s="48" customFormat="1" ht="38.25" x14ac:dyDescent="0.2">
      <c r="B125" s="171" t="s">
        <v>910</v>
      </c>
      <c r="C125" s="170" t="s">
        <v>297</v>
      </c>
      <c r="D125" s="170" t="s">
        <v>909</v>
      </c>
      <c r="E125" s="169">
        <v>0</v>
      </c>
      <c r="F125" s="169">
        <v>0</v>
      </c>
      <c r="G125" s="169">
        <v>0</v>
      </c>
      <c r="H125" s="169">
        <v>0</v>
      </c>
      <c r="I125" s="169">
        <v>0</v>
      </c>
      <c r="J125" s="127"/>
    </row>
    <row r="126" spans="2:10" s="48" customFormat="1" ht="89.25" x14ac:dyDescent="0.2">
      <c r="B126" s="171" t="s">
        <v>911</v>
      </c>
      <c r="C126" s="170" t="s">
        <v>297</v>
      </c>
      <c r="D126" s="170" t="s">
        <v>298</v>
      </c>
      <c r="E126" s="169">
        <v>0</v>
      </c>
      <c r="F126" s="169">
        <v>412900.14000000007</v>
      </c>
      <c r="G126" s="169">
        <v>412900.14000000007</v>
      </c>
      <c r="H126" s="169">
        <v>412900.14000000007</v>
      </c>
      <c r="I126" s="169">
        <v>412900.14000000007</v>
      </c>
      <c r="J126" s="127"/>
    </row>
    <row r="127" spans="2:10" s="48" customFormat="1" ht="89.25" x14ac:dyDescent="0.2">
      <c r="B127" s="171" t="s">
        <v>912</v>
      </c>
      <c r="C127" s="170" t="s">
        <v>297</v>
      </c>
      <c r="D127" s="170" t="s">
        <v>298</v>
      </c>
      <c r="E127" s="169">
        <v>0</v>
      </c>
      <c r="F127" s="169">
        <v>133621.16000000009</v>
      </c>
      <c r="G127" s="169">
        <v>133621.16000000009</v>
      </c>
      <c r="H127" s="169">
        <v>133621.16000000009</v>
      </c>
      <c r="I127" s="169">
        <v>133621.16000000009</v>
      </c>
      <c r="J127" s="127"/>
    </row>
    <row r="128" spans="2:10" s="48" customFormat="1" ht="89.25" x14ac:dyDescent="0.2">
      <c r="B128" s="171" t="s">
        <v>913</v>
      </c>
      <c r="C128" s="170" t="s">
        <v>297</v>
      </c>
      <c r="D128" s="170" t="s">
        <v>298</v>
      </c>
      <c r="E128" s="169">
        <v>0</v>
      </c>
      <c r="F128" s="169">
        <v>224961.00000000009</v>
      </c>
      <c r="G128" s="169">
        <v>224961.00000000009</v>
      </c>
      <c r="H128" s="169">
        <v>224961.00000000009</v>
      </c>
      <c r="I128" s="169">
        <v>224961.00000000009</v>
      </c>
      <c r="J128" s="127"/>
    </row>
    <row r="129" spans="2:10" s="48" customFormat="1" ht="89.25" x14ac:dyDescent="0.2">
      <c r="B129" s="171" t="s">
        <v>914</v>
      </c>
      <c r="C129" s="170" t="s">
        <v>297</v>
      </c>
      <c r="D129" s="170" t="s">
        <v>298</v>
      </c>
      <c r="E129" s="169">
        <v>0</v>
      </c>
      <c r="F129" s="169">
        <v>566199.17000000027</v>
      </c>
      <c r="G129" s="169">
        <v>566199.17000000027</v>
      </c>
      <c r="H129" s="169">
        <v>566199.17000000027</v>
      </c>
      <c r="I129" s="169">
        <v>566199.17000000027</v>
      </c>
      <c r="J129" s="127"/>
    </row>
    <row r="130" spans="2:10" s="48" customFormat="1" ht="89.25" x14ac:dyDescent="0.2">
      <c r="B130" s="171" t="s">
        <v>915</v>
      </c>
      <c r="C130" s="170" t="s">
        <v>297</v>
      </c>
      <c r="D130" s="170" t="s">
        <v>298</v>
      </c>
      <c r="E130" s="169">
        <v>0</v>
      </c>
      <c r="F130" s="169">
        <v>580537.00000000023</v>
      </c>
      <c r="G130" s="169">
        <v>580537.00000000023</v>
      </c>
      <c r="H130" s="169">
        <v>580537.00000000023</v>
      </c>
      <c r="I130" s="169">
        <v>580537.00000000023</v>
      </c>
      <c r="J130" s="127"/>
    </row>
    <row r="131" spans="2:10" s="48" customFormat="1" ht="89.25" x14ac:dyDescent="0.2">
      <c r="B131" s="171" t="s">
        <v>916</v>
      </c>
      <c r="C131" s="170" t="s">
        <v>297</v>
      </c>
      <c r="D131" s="170" t="s">
        <v>298</v>
      </c>
      <c r="E131" s="169">
        <v>0</v>
      </c>
      <c r="F131" s="169">
        <v>324391.58000000007</v>
      </c>
      <c r="G131" s="169">
        <v>324391.58000000007</v>
      </c>
      <c r="H131" s="169">
        <v>324391.58000000007</v>
      </c>
      <c r="I131" s="169">
        <v>324391.58000000007</v>
      </c>
      <c r="J131" s="127"/>
    </row>
    <row r="132" spans="2:10" s="48" customFormat="1" ht="89.25" x14ac:dyDescent="0.2">
      <c r="B132" s="171" t="s">
        <v>919</v>
      </c>
      <c r="C132" s="170" t="s">
        <v>297</v>
      </c>
      <c r="D132" s="170" t="s">
        <v>298</v>
      </c>
      <c r="E132" s="169">
        <v>0</v>
      </c>
      <c r="F132" s="169">
        <v>41675.010000000009</v>
      </c>
      <c r="G132" s="169">
        <v>0</v>
      </c>
      <c r="H132" s="169">
        <v>0</v>
      </c>
      <c r="I132" s="169">
        <v>0</v>
      </c>
      <c r="J132" s="127"/>
    </row>
    <row r="133" spans="2:10" s="48" customFormat="1" ht="89.25" x14ac:dyDescent="0.2">
      <c r="B133" s="171" t="s">
        <v>1852</v>
      </c>
      <c r="C133" s="170" t="s">
        <v>297</v>
      </c>
      <c r="D133" s="170" t="s">
        <v>527</v>
      </c>
      <c r="E133" s="169">
        <v>0</v>
      </c>
      <c r="F133" s="169">
        <v>1502445.38</v>
      </c>
      <c r="G133" s="169">
        <v>1502445.38</v>
      </c>
      <c r="H133" s="169">
        <v>1502445.38</v>
      </c>
      <c r="I133" s="169">
        <v>1502445.38</v>
      </c>
      <c r="J133" s="127"/>
    </row>
    <row r="134" spans="2:10" s="48" customFormat="1" ht="89.25" x14ac:dyDescent="0.2">
      <c r="B134" s="171" t="s">
        <v>1853</v>
      </c>
      <c r="C134" s="170" t="s">
        <v>297</v>
      </c>
      <c r="D134" s="170" t="s">
        <v>527</v>
      </c>
      <c r="E134" s="169">
        <v>0</v>
      </c>
      <c r="F134" s="169">
        <v>1537776.43</v>
      </c>
      <c r="G134" s="169">
        <v>1537776.43</v>
      </c>
      <c r="H134" s="169">
        <v>1537776.43</v>
      </c>
      <c r="I134" s="169">
        <v>1537776.43</v>
      </c>
      <c r="J134" s="127"/>
    </row>
    <row r="135" spans="2:10" s="48" customFormat="1" ht="89.25" x14ac:dyDescent="0.2">
      <c r="B135" s="171" t="s">
        <v>920</v>
      </c>
      <c r="C135" s="170" t="s">
        <v>297</v>
      </c>
      <c r="D135" s="170" t="s">
        <v>527</v>
      </c>
      <c r="E135" s="169">
        <v>0</v>
      </c>
      <c r="F135" s="169">
        <v>275266.76000000007</v>
      </c>
      <c r="G135" s="169">
        <v>275266.76000000007</v>
      </c>
      <c r="H135" s="169">
        <v>275266.76000000007</v>
      </c>
      <c r="I135" s="169">
        <v>275266.76000000007</v>
      </c>
      <c r="J135" s="127"/>
    </row>
    <row r="136" spans="2:10" s="48" customFormat="1" ht="89.25" x14ac:dyDescent="0.2">
      <c r="B136" s="171" t="s">
        <v>921</v>
      </c>
      <c r="C136" s="170" t="s">
        <v>297</v>
      </c>
      <c r="D136" s="170" t="s">
        <v>527</v>
      </c>
      <c r="E136" s="169">
        <v>0</v>
      </c>
      <c r="F136" s="169">
        <v>89080.760000000009</v>
      </c>
      <c r="G136" s="169">
        <v>89080.760000000009</v>
      </c>
      <c r="H136" s="169">
        <v>89080.760000000009</v>
      </c>
      <c r="I136" s="169">
        <v>89080.760000000009</v>
      </c>
      <c r="J136" s="127"/>
    </row>
    <row r="137" spans="2:10" s="48" customFormat="1" ht="89.25" x14ac:dyDescent="0.2">
      <c r="B137" s="171" t="s">
        <v>922</v>
      </c>
      <c r="C137" s="170" t="s">
        <v>297</v>
      </c>
      <c r="D137" s="170" t="s">
        <v>527</v>
      </c>
      <c r="E137" s="169">
        <v>0</v>
      </c>
      <c r="F137" s="169">
        <v>149974.00000000009</v>
      </c>
      <c r="G137" s="169">
        <v>149974.00000000009</v>
      </c>
      <c r="H137" s="169">
        <v>149974.00000000009</v>
      </c>
      <c r="I137" s="169">
        <v>149974.00000000009</v>
      </c>
      <c r="J137" s="127"/>
    </row>
    <row r="138" spans="2:10" s="48" customFormat="1" ht="89.25" x14ac:dyDescent="0.2">
      <c r="B138" s="171" t="s">
        <v>923</v>
      </c>
      <c r="C138" s="170" t="s">
        <v>297</v>
      </c>
      <c r="D138" s="170" t="s">
        <v>527</v>
      </c>
      <c r="E138" s="169">
        <v>0</v>
      </c>
      <c r="F138" s="169">
        <v>377466.11000000004</v>
      </c>
      <c r="G138" s="169">
        <v>377466.11000000004</v>
      </c>
      <c r="H138" s="169">
        <v>377466.11000000004</v>
      </c>
      <c r="I138" s="169">
        <v>377466.11000000004</v>
      </c>
      <c r="J138" s="127"/>
    </row>
    <row r="139" spans="2:10" s="48" customFormat="1" ht="89.25" x14ac:dyDescent="0.2">
      <c r="B139" s="171" t="s">
        <v>924</v>
      </c>
      <c r="C139" s="170" t="s">
        <v>297</v>
      </c>
      <c r="D139" s="170" t="s">
        <v>527</v>
      </c>
      <c r="E139" s="169">
        <v>0</v>
      </c>
      <c r="F139" s="169">
        <v>387024.67000000004</v>
      </c>
      <c r="G139" s="169">
        <v>387024.67000000004</v>
      </c>
      <c r="H139" s="169">
        <v>387024.67000000004</v>
      </c>
      <c r="I139" s="169">
        <v>387024.67000000004</v>
      </c>
      <c r="J139" s="127"/>
    </row>
    <row r="140" spans="2:10" s="48" customFormat="1" ht="89.25" x14ac:dyDescent="0.2">
      <c r="B140" s="171" t="s">
        <v>925</v>
      </c>
      <c r="C140" s="170" t="s">
        <v>297</v>
      </c>
      <c r="D140" s="170" t="s">
        <v>527</v>
      </c>
      <c r="E140" s="169">
        <v>0</v>
      </c>
      <c r="F140" s="169">
        <v>216261.05000000008</v>
      </c>
      <c r="G140" s="169">
        <v>216261.05000000008</v>
      </c>
      <c r="H140" s="169">
        <v>216261.05000000008</v>
      </c>
      <c r="I140" s="169">
        <v>216261.05000000008</v>
      </c>
      <c r="J140" s="127"/>
    </row>
    <row r="141" spans="2:10" x14ac:dyDescent="0.2">
      <c r="B141" s="433"/>
      <c r="C141" s="118"/>
      <c r="D141" s="30"/>
      <c r="E141" s="83"/>
      <c r="F141" s="83"/>
      <c r="G141" s="83"/>
      <c r="H141" s="83"/>
      <c r="I141" s="106"/>
      <c r="J141" s="108"/>
    </row>
    <row r="142" spans="2:10" s="72" customFormat="1" x14ac:dyDescent="0.2">
      <c r="B142" s="433"/>
      <c r="C142" s="119"/>
      <c r="D142" s="71"/>
      <c r="E142" s="84">
        <f>SUM(E10+E40)</f>
        <v>16592081.420000002</v>
      </c>
      <c r="F142" s="84">
        <f>SUM(F10+F40)</f>
        <v>75332200.75999999</v>
      </c>
      <c r="G142" s="84">
        <f>SUM(G10+G40)</f>
        <v>67588428.199999988</v>
      </c>
      <c r="H142" s="84">
        <f>SUM(H10+H40)</f>
        <v>67339040.399999991</v>
      </c>
      <c r="I142" s="84">
        <f>SUM(I10+I40)</f>
        <v>67339040.399999991</v>
      </c>
      <c r="J142" s="109"/>
    </row>
    <row r="143" spans="2:10" x14ac:dyDescent="0.2">
      <c r="B143" s="434"/>
      <c r="C143" s="120"/>
      <c r="D143" s="10"/>
      <c r="E143" s="85"/>
      <c r="F143" s="85"/>
      <c r="G143" s="85"/>
      <c r="H143" s="85"/>
      <c r="I143" s="107"/>
      <c r="J143" s="110"/>
    </row>
    <row r="144" spans="2:10" x14ac:dyDescent="0.2">
      <c r="C144" s="121"/>
      <c r="D144" s="4"/>
      <c r="E144" s="15"/>
      <c r="F144" s="15"/>
      <c r="G144" s="15"/>
      <c r="H144" s="15"/>
      <c r="I144" s="15"/>
      <c r="J144" s="4"/>
    </row>
    <row r="145" spans="5:9" x14ac:dyDescent="0.2">
      <c r="E145" s="86"/>
      <c r="F145" s="86"/>
      <c r="G145" s="86"/>
      <c r="H145" s="86"/>
      <c r="I145" s="86"/>
    </row>
    <row r="146" spans="5:9" x14ac:dyDescent="0.2">
      <c r="F146" s="86"/>
    </row>
    <row r="147" spans="5:9" x14ac:dyDescent="0.2">
      <c r="F147" s="80"/>
    </row>
  </sheetData>
  <mergeCells count="10">
    <mergeCell ref="B141:B143"/>
    <mergeCell ref="B7:B8"/>
    <mergeCell ref="C1:J1"/>
    <mergeCell ref="J7:J8"/>
    <mergeCell ref="C7:C8"/>
    <mergeCell ref="D7:D8"/>
    <mergeCell ref="E7:I7"/>
    <mergeCell ref="B2:J2"/>
    <mergeCell ref="B3:J3"/>
    <mergeCell ref="B4:J4"/>
  </mergeCells>
  <printOptions horizontalCentered="1"/>
  <pageMargins left="0" right="0" top="0" bottom="0.59055118110236227" header="0" footer="0"/>
  <pageSetup scale="63" orientation="landscape" r:id="rId1"/>
  <headerFooter alignWithMargins="0">
    <oddHeader>&amp;CPágina &amp;P DE &amp;N</oddHeader>
    <oddFooter>&amp;C&amp;F</oddFooter>
  </headerFooter>
  <rowBreaks count="1" manualBreakCount="1">
    <brk id="39" max="9" man="1"/>
  </row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Hoja27">
    <tabColor rgb="FFFF0000"/>
  </sheetPr>
  <dimension ref="A2:M50"/>
  <sheetViews>
    <sheetView zoomScale="80" zoomScaleNormal="80" workbookViewId="0">
      <selection activeCell="A13" sqref="A13"/>
    </sheetView>
  </sheetViews>
  <sheetFormatPr baseColWidth="10" defaultRowHeight="12.75" x14ac:dyDescent="0.2"/>
  <cols>
    <col min="1" max="1" width="10.42578125" style="4" customWidth="1"/>
    <col min="2" max="3" width="11.42578125" style="4"/>
    <col min="4" max="4" width="14.140625" style="4" customWidth="1"/>
    <col min="5" max="6" width="11.42578125" style="4"/>
    <col min="7" max="7" width="9.28515625" style="4" customWidth="1"/>
    <col min="8" max="9" width="11.42578125" style="4"/>
    <col min="10" max="10" width="13.140625" style="4" customWidth="1"/>
    <col min="11" max="16384" width="11.42578125" style="4"/>
  </cols>
  <sheetData>
    <row r="2" spans="1:12" ht="18" x14ac:dyDescent="0.25">
      <c r="A2" s="367" t="s">
        <v>350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</row>
    <row r="3" spans="1:12" ht="18" x14ac:dyDescent="0.25">
      <c r="A3" s="392" t="s">
        <v>104</v>
      </c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392"/>
    </row>
    <row r="4" spans="1:12" ht="20.25" x14ac:dyDescent="0.3">
      <c r="A4" s="347" t="s">
        <v>850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</row>
    <row r="5" spans="1:12" x14ac:dyDescent="0.2">
      <c r="A5" s="444"/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</row>
    <row r="7" spans="1:12" ht="15" customHeight="1" x14ac:dyDescent="0.2">
      <c r="A7" s="445" t="s">
        <v>1405</v>
      </c>
      <c r="B7" s="445"/>
      <c r="C7" s="445"/>
      <c r="D7" s="445"/>
      <c r="E7" s="445"/>
      <c r="F7" s="445"/>
      <c r="G7" s="445"/>
      <c r="H7" s="445"/>
      <c r="I7" s="445"/>
      <c r="J7" s="445"/>
      <c r="K7" s="445"/>
      <c r="L7" s="445"/>
    </row>
    <row r="8" spans="1:12" ht="12.75" customHeight="1" x14ac:dyDescent="0.2">
      <c r="A8" s="445"/>
      <c r="B8" s="445"/>
      <c r="C8" s="445"/>
      <c r="D8" s="445"/>
      <c r="E8" s="445"/>
      <c r="F8" s="445"/>
      <c r="G8" s="445"/>
      <c r="H8" s="445"/>
      <c r="I8" s="445"/>
      <c r="J8" s="445"/>
      <c r="K8" s="445"/>
      <c r="L8" s="445"/>
    </row>
    <row r="9" spans="1:12" ht="19.5" customHeight="1" x14ac:dyDescent="0.2">
      <c r="A9" s="445"/>
      <c r="B9" s="445"/>
      <c r="C9" s="445"/>
      <c r="D9" s="445"/>
      <c r="E9" s="445"/>
      <c r="F9" s="445"/>
      <c r="G9" s="445"/>
      <c r="H9" s="445"/>
      <c r="I9" s="445"/>
      <c r="J9" s="445"/>
      <c r="K9" s="445"/>
      <c r="L9" s="445"/>
    </row>
    <row r="10" spans="1:12" ht="12.75" customHeight="1" x14ac:dyDescent="0.2">
      <c r="A10" s="445"/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</row>
    <row r="11" spans="1:12" ht="12.75" customHeight="1" x14ac:dyDescent="0.2">
      <c r="A11" s="445"/>
      <c r="B11" s="445"/>
      <c r="C11" s="445"/>
      <c r="D11" s="445"/>
      <c r="E11" s="445"/>
      <c r="F11" s="445"/>
      <c r="G11" s="445"/>
      <c r="H11" s="445"/>
      <c r="I11" s="445"/>
      <c r="J11" s="445"/>
      <c r="K11" s="445"/>
      <c r="L11" s="445"/>
    </row>
    <row r="12" spans="1:12" ht="105" customHeight="1" x14ac:dyDescent="0.2">
      <c r="A12" s="445"/>
      <c r="B12" s="445"/>
      <c r="C12" s="445"/>
      <c r="D12" s="445"/>
      <c r="E12" s="445"/>
      <c r="F12" s="445"/>
      <c r="G12" s="445"/>
      <c r="H12" s="445"/>
      <c r="I12" s="445"/>
      <c r="J12" s="445"/>
      <c r="K12" s="445"/>
      <c r="L12" s="445"/>
    </row>
    <row r="14" spans="1:12" ht="18" customHeight="1" x14ac:dyDescent="0.2">
      <c r="A14" s="446" t="s">
        <v>79</v>
      </c>
      <c r="B14" s="446"/>
      <c r="C14" s="446"/>
      <c r="D14" s="446"/>
      <c r="E14" s="446"/>
      <c r="F14" s="446"/>
      <c r="G14" s="446"/>
      <c r="H14" s="446"/>
      <c r="I14" s="446"/>
      <c r="J14" s="446"/>
      <c r="K14" s="446"/>
      <c r="L14" s="446"/>
    </row>
    <row r="18" spans="1:12" s="1" customFormat="1" x14ac:dyDescent="0.2"/>
    <row r="19" spans="1:12" s="1" customFormat="1" x14ac:dyDescent="0.2"/>
    <row r="20" spans="1:12" s="1" customFormat="1" x14ac:dyDescent="0.2">
      <c r="A20" s="2"/>
    </row>
    <row r="21" spans="1:12" s="1" customFormat="1" x14ac:dyDescent="0.2">
      <c r="B21" s="37"/>
      <c r="C21" s="37"/>
      <c r="D21" s="37"/>
      <c r="H21" s="37"/>
      <c r="I21" s="37"/>
      <c r="J21" s="37"/>
    </row>
    <row r="22" spans="1:12" s="1" customFormat="1" x14ac:dyDescent="0.2">
      <c r="B22" s="440" t="s">
        <v>241</v>
      </c>
      <c r="C22" s="441"/>
      <c r="D22" s="441"/>
      <c r="G22" s="443" t="s">
        <v>357</v>
      </c>
      <c r="H22" s="443"/>
      <c r="I22" s="443"/>
      <c r="J22" s="443"/>
      <c r="K22" s="443"/>
    </row>
    <row r="23" spans="1:12" s="1" customFormat="1" x14ac:dyDescent="0.2">
      <c r="A23" s="442" t="s">
        <v>78</v>
      </c>
      <c r="B23" s="442"/>
      <c r="C23" s="442"/>
      <c r="D23" s="442"/>
      <c r="E23" s="442"/>
      <c r="G23" s="442" t="s">
        <v>77</v>
      </c>
      <c r="H23" s="442"/>
      <c r="I23" s="442"/>
      <c r="J23" s="442"/>
      <c r="K23" s="442"/>
    </row>
    <row r="24" spans="1:12" s="1" customFormat="1" x14ac:dyDescent="0.2"/>
    <row r="25" spans="1:12" s="1" customFormat="1" x14ac:dyDescent="0.2"/>
    <row r="26" spans="1:12" s="1" customFormat="1" x14ac:dyDescent="0.2"/>
    <row r="27" spans="1:12" s="1" customFormat="1" x14ac:dyDescent="0.2"/>
    <row r="28" spans="1:12" s="1" customFormat="1" x14ac:dyDescent="0.2"/>
    <row r="29" spans="1:12" s="1" customFormat="1" x14ac:dyDescent="0.2">
      <c r="B29" s="37"/>
      <c r="C29" s="37"/>
      <c r="D29" s="37"/>
      <c r="H29" s="37"/>
      <c r="I29" s="37"/>
      <c r="J29" s="37"/>
    </row>
    <row r="30" spans="1:12" s="1" customFormat="1" x14ac:dyDescent="0.2">
      <c r="B30" s="440" t="s">
        <v>503</v>
      </c>
      <c r="C30" s="440"/>
      <c r="D30" s="440"/>
      <c r="H30" s="440" t="s">
        <v>244</v>
      </c>
      <c r="I30" s="441"/>
      <c r="J30" s="441"/>
    </row>
    <row r="31" spans="1:12" s="1" customFormat="1" x14ac:dyDescent="0.2">
      <c r="A31" s="442" t="s">
        <v>76</v>
      </c>
      <c r="B31" s="442"/>
      <c r="C31" s="442"/>
      <c r="D31" s="442"/>
      <c r="E31" s="442"/>
      <c r="F31" s="113"/>
      <c r="G31" s="112" t="s">
        <v>109</v>
      </c>
      <c r="H31" s="112"/>
      <c r="I31" s="112"/>
      <c r="J31" s="112"/>
      <c r="K31" s="112"/>
      <c r="L31" s="113"/>
    </row>
    <row r="32" spans="1:12" s="1" customFormat="1" x14ac:dyDescent="0.2"/>
    <row r="33" spans="1:13" s="1" customFormat="1" x14ac:dyDescent="0.2"/>
    <row r="34" spans="1:13" s="1" customFormat="1" x14ac:dyDescent="0.2"/>
    <row r="35" spans="1:13" s="1" customFormat="1" x14ac:dyDescent="0.2"/>
    <row r="36" spans="1:13" s="1" customFormat="1" x14ac:dyDescent="0.2"/>
    <row r="37" spans="1:13" s="1" customFormat="1" x14ac:dyDescent="0.2">
      <c r="B37" s="37"/>
      <c r="C37" s="37"/>
      <c r="D37" s="37"/>
      <c r="H37" s="37"/>
      <c r="I37" s="37"/>
      <c r="J37" s="37"/>
    </row>
    <row r="38" spans="1:13" s="1" customFormat="1" x14ac:dyDescent="0.2">
      <c r="B38" s="440" t="s">
        <v>245</v>
      </c>
      <c r="C38" s="441"/>
      <c r="D38" s="441"/>
      <c r="H38" s="440" t="s">
        <v>504</v>
      </c>
      <c r="I38" s="441"/>
      <c r="J38" s="441"/>
    </row>
    <row r="39" spans="1:13" s="1" customFormat="1" x14ac:dyDescent="0.2">
      <c r="A39" s="442" t="s">
        <v>75</v>
      </c>
      <c r="B39" s="442"/>
      <c r="C39" s="442"/>
      <c r="D39" s="442"/>
      <c r="E39" s="442"/>
      <c r="G39" s="442" t="s">
        <v>74</v>
      </c>
      <c r="H39" s="442"/>
      <c r="I39" s="442"/>
      <c r="J39" s="442"/>
      <c r="K39" s="442"/>
    </row>
    <row r="40" spans="1:13" s="1" customFormat="1" x14ac:dyDescent="0.2"/>
    <row r="41" spans="1:13" s="1" customFormat="1" x14ac:dyDescent="0.2"/>
    <row r="42" spans="1:13" s="1" customFormat="1" x14ac:dyDescent="0.2">
      <c r="G42" s="93"/>
      <c r="H42" s="93"/>
      <c r="I42" s="93"/>
      <c r="J42" s="93"/>
      <c r="K42" s="93"/>
      <c r="L42" s="93"/>
      <c r="M42" s="93"/>
    </row>
    <row r="43" spans="1:13" s="1" customFormat="1" x14ac:dyDescent="0.2">
      <c r="G43" s="93"/>
      <c r="H43" s="93"/>
      <c r="I43" s="93"/>
      <c r="J43" s="93"/>
      <c r="K43" s="93"/>
      <c r="L43" s="93"/>
      <c r="M43" s="93"/>
    </row>
    <row r="44" spans="1:13" s="1" customFormat="1" x14ac:dyDescent="0.2">
      <c r="E44" s="3"/>
      <c r="F44" s="3"/>
      <c r="G44" s="94"/>
      <c r="H44" s="93"/>
      <c r="I44" s="93"/>
      <c r="J44" s="93"/>
      <c r="K44" s="93"/>
      <c r="L44" s="93"/>
      <c r="M44" s="93"/>
    </row>
    <row r="45" spans="1:13" s="1" customFormat="1" x14ac:dyDescent="0.2">
      <c r="B45" s="37"/>
      <c r="C45" s="37"/>
      <c r="D45" s="38"/>
      <c r="E45" s="36"/>
      <c r="F45" s="36"/>
      <c r="G45" s="95"/>
      <c r="H45" s="96"/>
      <c r="I45" s="97"/>
      <c r="J45" s="97"/>
      <c r="K45" s="93"/>
      <c r="L45" s="93"/>
      <c r="M45" s="93"/>
    </row>
    <row r="46" spans="1:13" s="1" customFormat="1" x14ac:dyDescent="0.2">
      <c r="B46" s="440" t="s">
        <v>242</v>
      </c>
      <c r="C46" s="441"/>
      <c r="D46" s="441"/>
      <c r="E46" s="36"/>
      <c r="F46" s="36"/>
      <c r="G46" s="447" t="s">
        <v>243</v>
      </c>
      <c r="H46" s="447"/>
      <c r="I46" s="447"/>
      <c r="J46" s="447"/>
      <c r="K46" s="447"/>
      <c r="L46" s="93"/>
      <c r="M46" s="93"/>
    </row>
    <row r="47" spans="1:13" s="1" customFormat="1" x14ac:dyDescent="0.2">
      <c r="A47" s="448" t="s">
        <v>73</v>
      </c>
      <c r="B47" s="448"/>
      <c r="C47" s="448"/>
      <c r="D47" s="448"/>
      <c r="E47" s="448"/>
      <c r="G47" s="449" t="s">
        <v>72</v>
      </c>
      <c r="H47" s="449"/>
      <c r="I47" s="449"/>
      <c r="J47" s="449"/>
      <c r="K47" s="449"/>
      <c r="L47" s="93"/>
      <c r="M47" s="93"/>
    </row>
    <row r="48" spans="1:13" s="1" customFormat="1" x14ac:dyDescent="0.2">
      <c r="G48" s="93"/>
      <c r="H48" s="93"/>
      <c r="I48" s="93"/>
      <c r="J48" s="93"/>
      <c r="K48" s="93"/>
      <c r="L48" s="93"/>
      <c r="M48" s="93"/>
    </row>
    <row r="49" spans="7:13" s="1" customFormat="1" x14ac:dyDescent="0.2">
      <c r="G49" s="93"/>
      <c r="H49" s="93"/>
      <c r="I49" s="93"/>
      <c r="J49" s="93"/>
      <c r="K49" s="93"/>
      <c r="L49" s="93"/>
      <c r="M49" s="93"/>
    </row>
    <row r="50" spans="7:13" s="1" customFormat="1" x14ac:dyDescent="0.2">
      <c r="G50" s="93"/>
      <c r="H50" s="93"/>
      <c r="I50" s="93"/>
      <c r="J50" s="93"/>
      <c r="K50" s="93"/>
      <c r="L50" s="93"/>
      <c r="M50" s="93"/>
    </row>
  </sheetData>
  <mergeCells count="21">
    <mergeCell ref="G46:K46"/>
    <mergeCell ref="B30:D30"/>
    <mergeCell ref="A47:E47"/>
    <mergeCell ref="G47:K47"/>
    <mergeCell ref="B46:D46"/>
    <mergeCell ref="H30:J30"/>
    <mergeCell ref="A2:L2"/>
    <mergeCell ref="A5:L5"/>
    <mergeCell ref="A4:L4"/>
    <mergeCell ref="A7:L12"/>
    <mergeCell ref="A14:L14"/>
    <mergeCell ref="A3:L3"/>
    <mergeCell ref="B22:D22"/>
    <mergeCell ref="G39:K39"/>
    <mergeCell ref="A39:E39"/>
    <mergeCell ref="A23:E23"/>
    <mergeCell ref="A31:E31"/>
    <mergeCell ref="G23:K23"/>
    <mergeCell ref="B38:D38"/>
    <mergeCell ref="H38:J38"/>
    <mergeCell ref="G22:K22"/>
  </mergeCells>
  <printOptions horizontalCentered="1" verticalCentered="1"/>
  <pageMargins left="0" right="0" top="0" bottom="0" header="0" footer="0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2:AU13"/>
  <sheetViews>
    <sheetView view="pageBreakPreview" zoomScale="85" zoomScaleNormal="100" zoomScaleSheetLayoutView="85" workbookViewId="0">
      <selection activeCell="H9" sqref="H9"/>
    </sheetView>
  </sheetViews>
  <sheetFormatPr baseColWidth="10" defaultRowHeight="15" x14ac:dyDescent="0.25"/>
  <cols>
    <col min="1" max="1" width="35.7109375" style="140" customWidth="1"/>
    <col min="2" max="2" width="16.5703125" style="140" customWidth="1"/>
    <col min="3" max="3" width="14.7109375" style="140" customWidth="1"/>
    <col min="4" max="4" width="16.85546875" style="140" customWidth="1"/>
    <col min="5" max="5" width="16.28515625" style="140" customWidth="1"/>
    <col min="6" max="6" width="18.85546875" style="140" customWidth="1"/>
    <col min="7" max="7" width="17.28515625" style="140" customWidth="1"/>
    <col min="8" max="8" width="14.7109375" style="140" customWidth="1"/>
    <col min="9" max="9" width="16.7109375" style="140" customWidth="1"/>
    <col min="10" max="10" width="17.5703125" style="140" customWidth="1"/>
    <col min="11" max="11" width="14.7109375" style="140" customWidth="1"/>
    <col min="12" max="12" width="17.42578125" style="140" customWidth="1"/>
    <col min="13" max="13" width="14.7109375" style="140" customWidth="1"/>
    <col min="14" max="14" width="17.42578125" style="140" customWidth="1"/>
    <col min="15" max="15" width="16" style="140" customWidth="1"/>
    <col min="16" max="16" width="20.42578125" style="140" customWidth="1"/>
    <col min="17" max="17" width="18.140625" style="140" customWidth="1"/>
    <col min="18" max="18" width="14.7109375" style="140" customWidth="1"/>
    <col min="19" max="19" width="17.42578125" style="140" customWidth="1"/>
    <col min="20" max="20" width="16" style="140" customWidth="1"/>
    <col min="21" max="21" width="18.7109375" style="140" customWidth="1"/>
    <col min="22" max="46" width="11.42578125" style="140"/>
    <col min="47" max="47" width="11.42578125" style="141"/>
    <col min="48" max="16384" width="11.42578125" style="140"/>
  </cols>
  <sheetData>
    <row r="2" spans="1:47" s="150" customFormat="1" ht="18.75" x14ac:dyDescent="0.3">
      <c r="A2" s="148" t="s">
        <v>1401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AU2" s="151"/>
    </row>
    <row r="3" spans="1:47" customFormat="1" ht="12.75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customFormat="1" ht="12.75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customFormat="1" ht="12.75" x14ac:dyDescent="0.2">
      <c r="A5" s="190" t="s">
        <v>517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customFormat="1" ht="12.75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x14ac:dyDescent="0.2">
      <c r="A11" s="278" t="s">
        <v>382</v>
      </c>
      <c r="B11" s="209">
        <v>273600.00000000006</v>
      </c>
      <c r="C11" s="209">
        <v>273600.00000000006</v>
      </c>
      <c r="D11" s="209">
        <v>0</v>
      </c>
      <c r="E11" s="209">
        <v>273600.00000000006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ht="30" x14ac:dyDescent="0.2">
      <c r="A12" s="278" t="s">
        <v>384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  <c r="I12" s="209">
        <v>0</v>
      </c>
      <c r="J12" s="209">
        <v>0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15.75" x14ac:dyDescent="0.25">
      <c r="A13" s="281" t="s">
        <v>5</v>
      </c>
      <c r="B13" s="212">
        <f t="shared" ref="B13:U13" si="0">SUM(B11:B12)</f>
        <v>273600.00000000006</v>
      </c>
      <c r="C13" s="212">
        <f t="shared" si="0"/>
        <v>273600.00000000006</v>
      </c>
      <c r="D13" s="212">
        <f t="shared" si="0"/>
        <v>0</v>
      </c>
      <c r="E13" s="212">
        <f t="shared" si="0"/>
        <v>273600.00000000006</v>
      </c>
      <c r="F13" s="212">
        <f t="shared" si="0"/>
        <v>0</v>
      </c>
      <c r="G13" s="212">
        <f t="shared" si="0"/>
        <v>0</v>
      </c>
      <c r="H13" s="212">
        <f t="shared" si="0"/>
        <v>0</v>
      </c>
      <c r="I13" s="212">
        <f t="shared" si="0"/>
        <v>0</v>
      </c>
      <c r="J13" s="212">
        <f t="shared" si="0"/>
        <v>0</v>
      </c>
      <c r="K13" s="212">
        <f t="shared" si="0"/>
        <v>0</v>
      </c>
      <c r="L13" s="212">
        <f t="shared" si="0"/>
        <v>0</v>
      </c>
      <c r="M13" s="212">
        <f t="shared" si="0"/>
        <v>0</v>
      </c>
      <c r="N13" s="212">
        <f t="shared" si="0"/>
        <v>0</v>
      </c>
      <c r="O13" s="212">
        <f t="shared" si="0"/>
        <v>0</v>
      </c>
      <c r="P13" s="212">
        <f t="shared" si="0"/>
        <v>0</v>
      </c>
      <c r="Q13" s="212">
        <f t="shared" si="0"/>
        <v>0</v>
      </c>
      <c r="R13" s="212">
        <f t="shared" si="0"/>
        <v>0</v>
      </c>
      <c r="S13" s="212">
        <f t="shared" si="0"/>
        <v>0</v>
      </c>
      <c r="T13" s="212">
        <f t="shared" si="0"/>
        <v>0</v>
      </c>
      <c r="U13" s="212">
        <f t="shared" si="0"/>
        <v>0</v>
      </c>
      <c r="AU13" s="211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>&amp;RANEXO 2.6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51FDD-176F-4AB1-BEF4-E3468C682D87}">
  <sheetPr>
    <tabColor rgb="FFFF0000"/>
  </sheetPr>
  <dimension ref="A2:AU15"/>
  <sheetViews>
    <sheetView view="pageBreakPreview" zoomScale="70" zoomScaleNormal="100" zoomScaleSheetLayoutView="70" workbookViewId="0">
      <selection activeCell="J33" sqref="J33"/>
    </sheetView>
  </sheetViews>
  <sheetFormatPr baseColWidth="10" defaultRowHeight="15" x14ac:dyDescent="0.25"/>
  <cols>
    <col min="1" max="1" width="35.7109375" style="140" customWidth="1"/>
    <col min="2" max="2" width="16.5703125" style="140" customWidth="1"/>
    <col min="3" max="3" width="14.7109375" style="140" customWidth="1"/>
    <col min="4" max="4" width="16.85546875" style="140" customWidth="1"/>
    <col min="5" max="5" width="16.28515625" style="140" customWidth="1"/>
    <col min="6" max="6" width="18.85546875" style="140" customWidth="1"/>
    <col min="7" max="7" width="17.28515625" style="140" customWidth="1"/>
    <col min="8" max="8" width="14.7109375" style="140" customWidth="1"/>
    <col min="9" max="9" width="16.7109375" style="140" customWidth="1"/>
    <col min="10" max="10" width="17.5703125" style="140" customWidth="1"/>
    <col min="11" max="11" width="14.7109375" style="140" customWidth="1"/>
    <col min="12" max="12" width="17.42578125" style="140" customWidth="1"/>
    <col min="13" max="13" width="14.7109375" style="140" customWidth="1"/>
    <col min="14" max="14" width="17.42578125" style="140" customWidth="1"/>
    <col min="15" max="15" width="17.5703125" style="140" customWidth="1"/>
    <col min="16" max="16" width="20.42578125" style="140" customWidth="1"/>
    <col min="17" max="17" width="18.140625" style="140" customWidth="1"/>
    <col min="18" max="18" width="14.7109375" style="140" customWidth="1"/>
    <col min="19" max="19" width="17.42578125" style="140" customWidth="1"/>
    <col min="20" max="20" width="16" style="140" customWidth="1"/>
    <col min="21" max="21" width="18.7109375" style="140" customWidth="1"/>
    <col min="22" max="46" width="11.42578125" style="140"/>
    <col min="47" max="47" width="11.42578125" style="141"/>
    <col min="48" max="16384" width="11.42578125" style="140"/>
  </cols>
  <sheetData>
    <row r="2" spans="1:47" s="150" customFormat="1" ht="18.75" x14ac:dyDescent="0.3">
      <c r="A2" s="148" t="s">
        <v>1401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AU2" s="151"/>
    </row>
    <row r="3" spans="1:47" customFormat="1" ht="12.75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customFormat="1" ht="12.75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customFormat="1" ht="12.75" x14ac:dyDescent="0.2">
      <c r="A5" s="190" t="s">
        <v>1061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customFormat="1" ht="12.75" x14ac:dyDescent="0.2">
      <c r="AU6" s="145"/>
    </row>
    <row r="7" spans="1:47" s="210" customFormat="1" ht="15.75" x14ac:dyDescent="0.2">
      <c r="A7" s="376" t="s">
        <v>28</v>
      </c>
      <c r="B7" s="377" t="s">
        <v>344</v>
      </c>
      <c r="C7" s="377"/>
      <c r="D7" s="377"/>
      <c r="E7" s="377"/>
      <c r="F7" s="377"/>
      <c r="G7" s="377" t="s">
        <v>345</v>
      </c>
      <c r="H7" s="377"/>
      <c r="I7" s="377"/>
      <c r="J7" s="377"/>
      <c r="K7" s="377"/>
      <c r="L7" s="377" t="s">
        <v>346</v>
      </c>
      <c r="M7" s="377"/>
      <c r="N7" s="377"/>
      <c r="O7" s="377"/>
      <c r="P7" s="377"/>
      <c r="Q7" s="377" t="s">
        <v>347</v>
      </c>
      <c r="R7" s="377"/>
      <c r="S7" s="377"/>
      <c r="T7" s="377"/>
      <c r="U7" s="377"/>
      <c r="AU7" s="211"/>
    </row>
    <row r="8" spans="1:47" s="210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11"/>
    </row>
    <row r="9" spans="1:47" s="210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11"/>
    </row>
    <row r="10" spans="1:47" s="210" customFormat="1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AU10" s="211"/>
    </row>
    <row r="11" spans="1:47" s="210" customFormat="1" ht="30" x14ac:dyDescent="0.2">
      <c r="A11" s="278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460000.00000000006</v>
      </c>
      <c r="M11" s="209">
        <v>460000.00000000006</v>
      </c>
      <c r="N11" s="209">
        <v>0</v>
      </c>
      <c r="O11" s="209">
        <v>460000.00000000006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11"/>
    </row>
    <row r="12" spans="1:47" s="210" customFormat="1" x14ac:dyDescent="0.2">
      <c r="A12" s="278" t="s">
        <v>385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  <c r="I12" s="209">
        <v>0</v>
      </c>
      <c r="J12" s="209">
        <v>0</v>
      </c>
      <c r="K12" s="209">
        <v>0</v>
      </c>
      <c r="L12" s="209">
        <v>928000.00000000023</v>
      </c>
      <c r="M12" s="209">
        <v>928000.00000000023</v>
      </c>
      <c r="N12" s="209">
        <v>0</v>
      </c>
      <c r="O12" s="209">
        <v>928000.00000000023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11"/>
    </row>
    <row r="13" spans="1:47" s="210" customFormat="1" ht="30" x14ac:dyDescent="0.2">
      <c r="A13" s="278" t="s">
        <v>389</v>
      </c>
      <c r="B13" s="209">
        <v>544610.00000000012</v>
      </c>
      <c r="C13" s="209">
        <v>0</v>
      </c>
      <c r="D13" s="209">
        <v>544610.00000000012</v>
      </c>
      <c r="E13" s="209">
        <v>544610.00000000012</v>
      </c>
      <c r="F13" s="209">
        <v>0</v>
      </c>
      <c r="G13" s="209">
        <v>0</v>
      </c>
      <c r="H13" s="209">
        <v>0</v>
      </c>
      <c r="I13" s="209">
        <v>0</v>
      </c>
      <c r="J13" s="209">
        <v>0</v>
      </c>
      <c r="K13" s="209">
        <v>0</v>
      </c>
      <c r="L13" s="209">
        <v>0</v>
      </c>
      <c r="M13" s="209">
        <v>0</v>
      </c>
      <c r="N13" s="209">
        <v>0</v>
      </c>
      <c r="O13" s="209">
        <v>0</v>
      </c>
      <c r="P13" s="209">
        <v>0</v>
      </c>
      <c r="Q13" s="209">
        <v>413302.4800000001</v>
      </c>
      <c r="R13" s="209">
        <v>0</v>
      </c>
      <c r="S13" s="209">
        <v>413302.4800000001</v>
      </c>
      <c r="T13" s="209">
        <v>413302.4800000001</v>
      </c>
      <c r="U13" s="209">
        <v>0</v>
      </c>
      <c r="AU13" s="211"/>
    </row>
    <row r="14" spans="1:47" s="210" customFormat="1" ht="30" x14ac:dyDescent="0.2">
      <c r="A14" s="278" t="s">
        <v>390</v>
      </c>
      <c r="B14" s="209">
        <v>460000.00000000006</v>
      </c>
      <c r="C14" s="209">
        <v>0</v>
      </c>
      <c r="D14" s="209">
        <v>401677.76000000018</v>
      </c>
      <c r="E14" s="209">
        <v>401677.76000000007</v>
      </c>
      <c r="F14" s="209">
        <v>58322.239999999998</v>
      </c>
      <c r="G14" s="209">
        <v>0</v>
      </c>
      <c r="H14" s="209">
        <v>0</v>
      </c>
      <c r="I14" s="209">
        <v>0</v>
      </c>
      <c r="J14" s="209">
        <v>0</v>
      </c>
      <c r="K14" s="209">
        <v>0</v>
      </c>
      <c r="L14" s="209">
        <v>0</v>
      </c>
      <c r="M14" s="209">
        <v>0</v>
      </c>
      <c r="N14" s="209">
        <v>0</v>
      </c>
      <c r="O14" s="209">
        <v>0</v>
      </c>
      <c r="P14" s="209">
        <v>0</v>
      </c>
      <c r="Q14" s="209">
        <v>0</v>
      </c>
      <c r="R14" s="209">
        <v>0</v>
      </c>
      <c r="S14" s="209">
        <v>0</v>
      </c>
      <c r="T14" s="209">
        <v>0</v>
      </c>
      <c r="U14" s="209">
        <v>0</v>
      </c>
      <c r="AU14" s="211"/>
    </row>
    <row r="15" spans="1:47" s="210" customFormat="1" ht="15.75" x14ac:dyDescent="0.25">
      <c r="A15" s="281" t="s">
        <v>5</v>
      </c>
      <c r="B15" s="212">
        <f>SUM(B11:B14)</f>
        <v>1004610.0000000002</v>
      </c>
      <c r="C15" s="212">
        <f t="shared" ref="C15:U15" si="0">SUM(C11:C14)</f>
        <v>0</v>
      </c>
      <c r="D15" s="212">
        <f t="shared" si="0"/>
        <v>946287.76000000024</v>
      </c>
      <c r="E15" s="212">
        <f t="shared" si="0"/>
        <v>946287.76000000024</v>
      </c>
      <c r="F15" s="212">
        <f t="shared" si="0"/>
        <v>58322.239999999998</v>
      </c>
      <c r="G15" s="212">
        <f t="shared" si="0"/>
        <v>0</v>
      </c>
      <c r="H15" s="212">
        <f t="shared" si="0"/>
        <v>0</v>
      </c>
      <c r="I15" s="212">
        <f t="shared" si="0"/>
        <v>0</v>
      </c>
      <c r="J15" s="212">
        <f t="shared" si="0"/>
        <v>0</v>
      </c>
      <c r="K15" s="212">
        <f t="shared" si="0"/>
        <v>0</v>
      </c>
      <c r="L15" s="212">
        <f t="shared" si="0"/>
        <v>1388000.0000000002</v>
      </c>
      <c r="M15" s="212">
        <f t="shared" si="0"/>
        <v>1388000.0000000002</v>
      </c>
      <c r="N15" s="212">
        <f t="shared" si="0"/>
        <v>0</v>
      </c>
      <c r="O15" s="212">
        <f t="shared" si="0"/>
        <v>1388000.0000000002</v>
      </c>
      <c r="P15" s="212">
        <f t="shared" si="0"/>
        <v>0</v>
      </c>
      <c r="Q15" s="212">
        <f t="shared" si="0"/>
        <v>413302.4800000001</v>
      </c>
      <c r="R15" s="212">
        <f t="shared" si="0"/>
        <v>0</v>
      </c>
      <c r="S15" s="212">
        <f t="shared" si="0"/>
        <v>413302.4800000001</v>
      </c>
      <c r="T15" s="212">
        <f t="shared" si="0"/>
        <v>413302.4800000001</v>
      </c>
      <c r="U15" s="212">
        <f t="shared" si="0"/>
        <v>0</v>
      </c>
      <c r="AU15" s="211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 xml:space="preserve">&amp;RANEXO 2.7
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2:AU14"/>
  <sheetViews>
    <sheetView view="pageBreakPreview" zoomScale="70" zoomScaleNormal="100" zoomScaleSheetLayoutView="70" workbookViewId="0">
      <selection activeCell="J32" sqref="J32"/>
    </sheetView>
  </sheetViews>
  <sheetFormatPr baseColWidth="10" defaultRowHeight="12.75" x14ac:dyDescent="0.2"/>
  <cols>
    <col min="1" max="1" width="30.42578125" customWidth="1"/>
    <col min="2" max="2" width="16.5703125" customWidth="1"/>
    <col min="3" max="3" width="18.28515625" customWidth="1"/>
    <col min="4" max="4" width="15.5703125" customWidth="1"/>
    <col min="5" max="5" width="16.5703125" customWidth="1"/>
    <col min="6" max="6" width="17" customWidth="1"/>
    <col min="7" max="7" width="18" customWidth="1"/>
    <col min="8" max="8" width="15" customWidth="1"/>
    <col min="9" max="9" width="17.5703125" customWidth="1"/>
    <col min="10" max="10" width="17.28515625" customWidth="1"/>
    <col min="11" max="11" width="18.28515625" customWidth="1"/>
    <col min="12" max="12" width="16.5703125" customWidth="1"/>
    <col min="13" max="13" width="16.85546875" customWidth="1"/>
    <col min="14" max="14" width="18.42578125" customWidth="1"/>
    <col min="15" max="15" width="17.140625" customWidth="1"/>
    <col min="16" max="16" width="18.7109375" customWidth="1"/>
    <col min="17" max="17" width="17" customWidth="1"/>
    <col min="18" max="18" width="14.85546875" customWidth="1"/>
    <col min="19" max="19" width="17.28515625" customWidth="1"/>
    <col min="20" max="20" width="16.28515625" customWidth="1"/>
    <col min="21" max="21" width="20.140625" customWidth="1"/>
  </cols>
  <sheetData>
    <row r="2" spans="1:47" ht="18.75" x14ac:dyDescent="0.3">
      <c r="A2" s="148" t="s">
        <v>1401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AU2" s="145"/>
    </row>
    <row r="3" spans="1:47" x14ac:dyDescent="0.2">
      <c r="A3" s="144" t="s">
        <v>114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AU3" s="145"/>
    </row>
    <row r="4" spans="1:47" x14ac:dyDescent="0.2">
      <c r="A4" s="144" t="s">
        <v>29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AU4" s="145"/>
    </row>
    <row r="5" spans="1:47" x14ac:dyDescent="0.2">
      <c r="A5" s="190" t="s">
        <v>481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AU5" s="145"/>
    </row>
    <row r="6" spans="1:47" x14ac:dyDescent="0.2">
      <c r="AU6" s="145"/>
    </row>
    <row r="7" spans="1:47" s="279" customFormat="1" ht="15.75" x14ac:dyDescent="0.2">
      <c r="A7" s="376" t="s">
        <v>28</v>
      </c>
      <c r="B7" s="376" t="s">
        <v>344</v>
      </c>
      <c r="C7" s="376"/>
      <c r="D7" s="376"/>
      <c r="E7" s="376"/>
      <c r="F7" s="376"/>
      <c r="G7" s="376" t="s">
        <v>345</v>
      </c>
      <c r="H7" s="376"/>
      <c r="I7" s="376"/>
      <c r="J7" s="376"/>
      <c r="K7" s="376"/>
      <c r="L7" s="376" t="s">
        <v>346</v>
      </c>
      <c r="M7" s="376"/>
      <c r="N7" s="376"/>
      <c r="O7" s="376"/>
      <c r="P7" s="376"/>
      <c r="Q7" s="376" t="s">
        <v>347</v>
      </c>
      <c r="R7" s="376"/>
      <c r="S7" s="376"/>
      <c r="T7" s="376"/>
      <c r="U7" s="376"/>
      <c r="AU7" s="280"/>
    </row>
    <row r="8" spans="1:47" s="279" customFormat="1" ht="15.75" x14ac:dyDescent="0.2">
      <c r="A8" s="376"/>
      <c r="B8" s="376" t="s">
        <v>12</v>
      </c>
      <c r="C8" s="376" t="s">
        <v>6</v>
      </c>
      <c r="D8" s="376"/>
      <c r="E8" s="376"/>
      <c r="F8" s="376" t="s">
        <v>90</v>
      </c>
      <c r="G8" s="376" t="s">
        <v>12</v>
      </c>
      <c r="H8" s="376" t="s">
        <v>6</v>
      </c>
      <c r="I8" s="376"/>
      <c r="J8" s="376"/>
      <c r="K8" s="376" t="s">
        <v>90</v>
      </c>
      <c r="L8" s="376" t="s">
        <v>12</v>
      </c>
      <c r="M8" s="376" t="s">
        <v>6</v>
      </c>
      <c r="N8" s="376"/>
      <c r="O8" s="376"/>
      <c r="P8" s="376" t="s">
        <v>90</v>
      </c>
      <c r="Q8" s="376" t="s">
        <v>12</v>
      </c>
      <c r="R8" s="376" t="s">
        <v>6</v>
      </c>
      <c r="S8" s="376"/>
      <c r="T8" s="376"/>
      <c r="U8" s="376" t="s">
        <v>90</v>
      </c>
      <c r="AU8" s="280"/>
    </row>
    <row r="9" spans="1:47" s="279" customFormat="1" ht="47.25" x14ac:dyDescent="0.2">
      <c r="A9" s="376"/>
      <c r="B9" s="376"/>
      <c r="C9" s="282" t="s">
        <v>27</v>
      </c>
      <c r="D9" s="282" t="s">
        <v>348</v>
      </c>
      <c r="E9" s="282" t="s">
        <v>3</v>
      </c>
      <c r="F9" s="376"/>
      <c r="G9" s="376"/>
      <c r="H9" s="282" t="s">
        <v>27</v>
      </c>
      <c r="I9" s="282" t="s">
        <v>348</v>
      </c>
      <c r="J9" s="282" t="s">
        <v>3</v>
      </c>
      <c r="K9" s="376"/>
      <c r="L9" s="376"/>
      <c r="M9" s="282" t="s">
        <v>27</v>
      </c>
      <c r="N9" s="282" t="s">
        <v>348</v>
      </c>
      <c r="O9" s="282" t="s">
        <v>3</v>
      </c>
      <c r="P9" s="376"/>
      <c r="Q9" s="376"/>
      <c r="R9" s="282" t="s">
        <v>27</v>
      </c>
      <c r="S9" s="282" t="s">
        <v>348</v>
      </c>
      <c r="T9" s="282" t="s">
        <v>3</v>
      </c>
      <c r="U9" s="376"/>
      <c r="AU9" s="280"/>
    </row>
    <row r="10" spans="1:47" s="284" customFormat="1" ht="15.75" x14ac:dyDescent="0.2">
      <c r="A10" s="286"/>
      <c r="B10" s="287"/>
      <c r="C10" s="288"/>
      <c r="D10" s="288"/>
      <c r="E10" s="288"/>
      <c r="F10" s="287"/>
      <c r="G10" s="287"/>
      <c r="H10" s="288"/>
      <c r="I10" s="288"/>
      <c r="J10" s="288"/>
      <c r="K10" s="287"/>
      <c r="L10" s="287"/>
      <c r="M10" s="288"/>
      <c r="N10" s="288"/>
      <c r="O10" s="288"/>
      <c r="P10" s="287"/>
      <c r="Q10" s="287"/>
      <c r="R10" s="288"/>
      <c r="S10" s="288"/>
      <c r="T10" s="288"/>
      <c r="U10" s="287"/>
      <c r="AU10" s="285"/>
    </row>
    <row r="11" spans="1:47" s="284" customFormat="1" ht="30" x14ac:dyDescent="0.2">
      <c r="A11" s="278" t="s">
        <v>384</v>
      </c>
      <c r="B11" s="209">
        <v>0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AU11" s="285"/>
    </row>
    <row r="12" spans="1:47" s="284" customFormat="1" ht="60" x14ac:dyDescent="0.2">
      <c r="A12" s="278" t="s">
        <v>387</v>
      </c>
      <c r="B12" s="209">
        <v>0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  <c r="I12" s="209">
        <v>0</v>
      </c>
      <c r="J12" s="209">
        <v>0</v>
      </c>
      <c r="K12" s="209">
        <v>0</v>
      </c>
      <c r="L12" s="209">
        <v>0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9">
        <v>0</v>
      </c>
      <c r="AU12" s="285"/>
    </row>
    <row r="13" spans="1:47" s="210" customFormat="1" ht="30" x14ac:dyDescent="0.2">
      <c r="A13" s="278" t="s">
        <v>390</v>
      </c>
      <c r="B13" s="209">
        <v>988626.00000000023</v>
      </c>
      <c r="C13" s="209">
        <v>0</v>
      </c>
      <c r="D13" s="209">
        <v>979529.88000000024</v>
      </c>
      <c r="E13" s="209">
        <v>979529.88000000024</v>
      </c>
      <c r="F13" s="209">
        <v>9096.119999999999</v>
      </c>
      <c r="G13" s="209">
        <v>3537669.7300000009</v>
      </c>
      <c r="H13" s="209">
        <v>3406022.2100000009</v>
      </c>
      <c r="I13" s="209">
        <v>13646.519999999999</v>
      </c>
      <c r="J13" s="209">
        <v>3419668.7300000009</v>
      </c>
      <c r="K13" s="209">
        <v>118001</v>
      </c>
      <c r="L13" s="209">
        <v>3428955.4400000009</v>
      </c>
      <c r="M13" s="209">
        <v>3396304.0000000009</v>
      </c>
      <c r="N13" s="209">
        <v>18952.379999999997</v>
      </c>
      <c r="O13" s="209">
        <v>3415256.3800000008</v>
      </c>
      <c r="P13" s="209">
        <v>13699.06</v>
      </c>
      <c r="Q13" s="209">
        <v>995974.56000000029</v>
      </c>
      <c r="R13" s="209">
        <v>999032.40000000026</v>
      </c>
      <c r="S13" s="209">
        <v>-26016.399999999998</v>
      </c>
      <c r="T13" s="209">
        <v>973016.00000000023</v>
      </c>
      <c r="U13" s="209">
        <v>22958.5600000001</v>
      </c>
      <c r="AU13" s="211"/>
    </row>
    <row r="14" spans="1:47" s="210" customFormat="1" ht="15.75" x14ac:dyDescent="0.25">
      <c r="A14" s="281" t="s">
        <v>5</v>
      </c>
      <c r="B14" s="212">
        <f>SUM(B11:B13)</f>
        <v>988626.00000000023</v>
      </c>
      <c r="C14" s="212">
        <f t="shared" ref="C14:U14" si="0">SUM(C11:C13)</f>
        <v>0</v>
      </c>
      <c r="D14" s="212">
        <f t="shared" si="0"/>
        <v>979529.88000000024</v>
      </c>
      <c r="E14" s="212">
        <f t="shared" si="0"/>
        <v>979529.88000000024</v>
      </c>
      <c r="F14" s="212">
        <f t="shared" si="0"/>
        <v>9096.119999999999</v>
      </c>
      <c r="G14" s="212">
        <f t="shared" si="0"/>
        <v>3537669.7300000009</v>
      </c>
      <c r="H14" s="212">
        <f t="shared" si="0"/>
        <v>3406022.2100000009</v>
      </c>
      <c r="I14" s="212">
        <f t="shared" si="0"/>
        <v>13646.519999999999</v>
      </c>
      <c r="J14" s="212">
        <f t="shared" si="0"/>
        <v>3419668.7300000009</v>
      </c>
      <c r="K14" s="212">
        <f t="shared" si="0"/>
        <v>118001</v>
      </c>
      <c r="L14" s="212">
        <f t="shared" si="0"/>
        <v>3428955.4400000009</v>
      </c>
      <c r="M14" s="212">
        <f t="shared" si="0"/>
        <v>3396304.0000000009</v>
      </c>
      <c r="N14" s="212">
        <f t="shared" si="0"/>
        <v>18952.379999999997</v>
      </c>
      <c r="O14" s="212">
        <f t="shared" si="0"/>
        <v>3415256.3800000008</v>
      </c>
      <c r="P14" s="212">
        <f t="shared" si="0"/>
        <v>13699.06</v>
      </c>
      <c r="Q14" s="212">
        <f t="shared" si="0"/>
        <v>995974.56000000029</v>
      </c>
      <c r="R14" s="212">
        <f t="shared" si="0"/>
        <v>999032.40000000026</v>
      </c>
      <c r="S14" s="212">
        <f t="shared" si="0"/>
        <v>-26016.399999999998</v>
      </c>
      <c r="T14" s="212">
        <f t="shared" si="0"/>
        <v>973016.00000000023</v>
      </c>
      <c r="U14" s="212">
        <f t="shared" si="0"/>
        <v>22958.5600000001</v>
      </c>
      <c r="AU14" s="211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37" orientation="landscape" r:id="rId1"/>
  <headerFooter>
    <oddHeader xml:space="preserve">&amp;RANEXO 2.8
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66</vt:i4>
      </vt:variant>
      <vt:variant>
        <vt:lpstr>Rangos con nombre</vt:lpstr>
      </vt:variant>
      <vt:variant>
        <vt:i4>52</vt:i4>
      </vt:variant>
    </vt:vector>
  </HeadingPairs>
  <TitlesOfParts>
    <vt:vector size="118" baseType="lpstr">
      <vt:lpstr>ANEXO 2</vt:lpstr>
      <vt:lpstr>ANEXO 2.1.</vt:lpstr>
      <vt:lpstr>ANEXO2.2 PART NVO</vt:lpstr>
      <vt:lpstr>ANEXO 2.3 ISR NVO</vt:lpstr>
      <vt:lpstr>ANEXO 2.4 ISR ECO</vt:lpstr>
      <vt:lpstr>ANEXO 2.5 INGEST NVO</vt:lpstr>
      <vt:lpstr>ANEXO 2.6 INGEST ECO</vt:lpstr>
      <vt:lpstr>ANEXO 2.7 30% PRED NVO</vt:lpstr>
      <vt:lpstr>ANEXO 2.8 FORTASEG NVO</vt:lpstr>
      <vt:lpstr>ANEXO 2.9 FORTASEG REF</vt:lpstr>
      <vt:lpstr>ANEXO 2.10 FORTASEG ECO</vt:lpstr>
      <vt:lpstr>ANEXO 2.11 INADEM NVO</vt:lpstr>
      <vt:lpstr>ANEXO 2.12 INFRAEST ECO</vt:lpstr>
      <vt:lpstr>ANEXO 2.13 AAL ECO</vt:lpstr>
      <vt:lpstr>ANEXO 2.14 PTAR NVO</vt:lpstr>
      <vt:lpstr>ANEXO 2.15  PTAR ECO</vt:lpstr>
      <vt:lpstr>ANEXO 2.16  APAUR ECO</vt:lpstr>
      <vt:lpstr>ANEXO 2.17 DES REG ECO</vt:lpstr>
      <vt:lpstr>ANEXO 2.18 HIDRO NVO</vt:lpstr>
      <vt:lpstr>ANEXO 2.19 HIDRO REF</vt:lpstr>
      <vt:lpstr>ANEXO 2.20 HIDRO ECO</vt:lpstr>
      <vt:lpstr>ANEXO 2.21 FORTALECE ECO</vt:lpstr>
      <vt:lpstr>ANEXO 2.22 FRONTERAS ECO</vt:lpstr>
      <vt:lpstr>ANEXO 2.23 FISE NVO</vt:lpstr>
      <vt:lpstr>ANEXO 2.24 FISE ECO</vt:lpstr>
      <vt:lpstr>ANEXO 2.25 FIII NVO</vt:lpstr>
      <vt:lpstr>ANEXO 2.26 FIII ECO</vt:lpstr>
      <vt:lpstr>ANEXO 2.27 FIV NVO</vt:lpstr>
      <vt:lpstr>ANEXO 2.28 FIV ECO</vt:lpstr>
      <vt:lpstr>ANEXO 2.29 RETRANSF NVO</vt:lpstr>
      <vt:lpstr>ANEXO 2.30 RETRANSF ECO</vt:lpstr>
      <vt:lpstr>ANEXO 2.31 SERNAPAM NVO</vt:lpstr>
      <vt:lpstr>ANEXO 2.5 PART NVO</vt:lpstr>
      <vt:lpstr>ANEXO 2.5A ISR NVO </vt:lpstr>
      <vt:lpstr>ANEXO 2.5B ISR ECO</vt:lpstr>
      <vt:lpstr>ANEXO 2.5C INGESTION NVO</vt:lpstr>
      <vt:lpstr>ANEXO 2.5D INGESTION ECO</vt:lpstr>
      <vt:lpstr>ANEXO 2.5E 30% PRED</vt:lpstr>
      <vt:lpstr>ANEXO 2.5F FORTASEG NVO</vt:lpstr>
      <vt:lpstr>ANEXO 2.5G FORTASEG REF</vt:lpstr>
      <vt:lpstr>ANEXO 2.5H FORTASEG ECO</vt:lpstr>
      <vt:lpstr>ANEXO 2.5I INADEM NVO</vt:lpstr>
      <vt:lpstr>ANEXO 2.5J PROG INFRAEST ECO</vt:lpstr>
      <vt:lpstr>ANEXO 2.5K AAL ECO </vt:lpstr>
      <vt:lpstr>ANEXO 2.5L AGUAS RESID NVO</vt:lpstr>
      <vt:lpstr>ANEXO 2.5M AGUAS RESID ECO</vt:lpstr>
      <vt:lpstr>ANEXO 2.5N APAUR ECO</vt:lpstr>
      <vt:lpstr>ANEXO 2.5O PDR ECO</vt:lpstr>
      <vt:lpstr>ANEXO 2.5P HIDROC NVO</vt:lpstr>
      <vt:lpstr>ANEXO 2.5Q HIDROC REF</vt:lpstr>
      <vt:lpstr>ANEXO 2.5R HIDROC ECO</vt:lpstr>
      <vt:lpstr>ANEXO 2.5S FORTALECE ECO</vt:lpstr>
      <vt:lpstr>ANEXO 2.5T FRONTERAS ECO</vt:lpstr>
      <vt:lpstr>ANEXO 2.5U FISE NVO</vt:lpstr>
      <vt:lpstr>ANEXO 2.5V FISE ECO</vt:lpstr>
      <vt:lpstr>ANEXO 2.5W FONDO III NVO</vt:lpstr>
      <vt:lpstr>ANEXO 2.5X FONDO III ECO</vt:lpstr>
      <vt:lpstr>ANEXO 2.5Y FONDO IV</vt:lpstr>
      <vt:lpstr>ANEXO 2.5Z FONDO IV ECO</vt:lpstr>
      <vt:lpstr>ANEXO 2.5AA RTRANSF NVO</vt:lpstr>
      <vt:lpstr>ANEXO 2.5AB RTRANSF ECO</vt:lpstr>
      <vt:lpstr>ANEXO 2.5AC SERNAPAM NVO</vt:lpstr>
      <vt:lpstr>ANEXO 3</vt:lpstr>
      <vt:lpstr>ANEXO 4.9 ACCXCONTRATO</vt:lpstr>
      <vt:lpstr>ACCCONVENIDAS 4.B</vt:lpstr>
      <vt:lpstr>ANEXO 9 CUADRO DE FIRMAS</vt:lpstr>
      <vt:lpstr>'ACCCONVENIDAS 4.B'!Área_de_impresión</vt:lpstr>
      <vt:lpstr>'ANEXO 2'!Área_de_impresión</vt:lpstr>
      <vt:lpstr>'ANEXO 2.1.'!Área_de_impresión</vt:lpstr>
      <vt:lpstr>'ANEXO 2.10 FORTASEG ECO'!Área_de_impresión</vt:lpstr>
      <vt:lpstr>'ANEXO 2.11 INADEM NVO'!Área_de_impresión</vt:lpstr>
      <vt:lpstr>'ANEXO 2.12 INFRAEST ECO'!Área_de_impresión</vt:lpstr>
      <vt:lpstr>'ANEXO 2.13 AAL ECO'!Área_de_impresión</vt:lpstr>
      <vt:lpstr>'ANEXO 2.14 PTAR NVO'!Área_de_impresión</vt:lpstr>
      <vt:lpstr>'ANEXO 2.15  PTAR ECO'!Área_de_impresión</vt:lpstr>
      <vt:lpstr>'ANEXO 2.16  APAUR ECO'!Área_de_impresión</vt:lpstr>
      <vt:lpstr>'ANEXO 2.17 DES REG ECO'!Área_de_impresión</vt:lpstr>
      <vt:lpstr>'ANEXO 2.18 HIDRO NVO'!Área_de_impresión</vt:lpstr>
      <vt:lpstr>'ANEXO 2.19 HIDRO REF'!Área_de_impresión</vt:lpstr>
      <vt:lpstr>'ANEXO 2.20 HIDRO ECO'!Área_de_impresión</vt:lpstr>
      <vt:lpstr>'ANEXO 2.21 FORTALECE ECO'!Área_de_impresión</vt:lpstr>
      <vt:lpstr>'ANEXO 2.22 FRONTERAS ECO'!Área_de_impresión</vt:lpstr>
      <vt:lpstr>'ANEXO 2.23 FISE NVO'!Área_de_impresión</vt:lpstr>
      <vt:lpstr>'ANEXO 2.24 FISE ECO'!Área_de_impresión</vt:lpstr>
      <vt:lpstr>'ANEXO 2.25 FIII NVO'!Área_de_impresión</vt:lpstr>
      <vt:lpstr>'ANEXO 2.26 FIII ECO'!Área_de_impresión</vt:lpstr>
      <vt:lpstr>'ANEXO 2.27 FIV NVO'!Área_de_impresión</vt:lpstr>
      <vt:lpstr>'ANEXO 2.28 FIV ECO'!Área_de_impresión</vt:lpstr>
      <vt:lpstr>'ANEXO 2.29 RETRANSF NVO'!Área_de_impresión</vt:lpstr>
      <vt:lpstr>'ANEXO 2.3 ISR NVO'!Área_de_impresión</vt:lpstr>
      <vt:lpstr>'ANEXO 2.30 RETRANSF ECO'!Área_de_impresión</vt:lpstr>
      <vt:lpstr>'ANEXO 2.31 SERNAPAM NVO'!Área_de_impresión</vt:lpstr>
      <vt:lpstr>'ANEXO 2.4 ISR ECO'!Área_de_impresión</vt:lpstr>
      <vt:lpstr>'ANEXO 2.5 INGEST NVO'!Área_de_impresión</vt:lpstr>
      <vt:lpstr>'ANEXO 2.5 PART NVO'!Área_de_impresión</vt:lpstr>
      <vt:lpstr>'ANEXO 2.5A ISR NVO '!Área_de_impresión</vt:lpstr>
      <vt:lpstr>'ANEXO 2.5B ISR ECO'!Área_de_impresión</vt:lpstr>
      <vt:lpstr>'ANEXO 2.5C INGESTION NVO'!Área_de_impresión</vt:lpstr>
      <vt:lpstr>'ANEXO 2.5D INGESTION ECO'!Área_de_impresión</vt:lpstr>
      <vt:lpstr>'ANEXO 2.5E 30% PRED'!Área_de_impresión</vt:lpstr>
      <vt:lpstr>'ANEXO 2.5F FORTASEG NVO'!Área_de_impresión</vt:lpstr>
      <vt:lpstr>'ANEXO 2.5G FORTASEG REF'!Área_de_impresión</vt:lpstr>
      <vt:lpstr>'ANEXO 2.5H FORTASEG ECO'!Área_de_impresión</vt:lpstr>
      <vt:lpstr>'ANEXO 2.5I INADEM NVO'!Área_de_impresión</vt:lpstr>
      <vt:lpstr>'ANEXO 2.6 INGEST ECO'!Área_de_impresión</vt:lpstr>
      <vt:lpstr>'ANEXO 2.7 30% PRED NVO'!Área_de_impresión</vt:lpstr>
      <vt:lpstr>'ANEXO 2.8 FORTASEG NVO'!Área_de_impresión</vt:lpstr>
      <vt:lpstr>'ANEXO 2.9 FORTASEG REF'!Área_de_impresión</vt:lpstr>
      <vt:lpstr>'ANEXO 3'!Área_de_impresión</vt:lpstr>
      <vt:lpstr>'ANEXO 4.9 ACCXCONTRATO'!Área_de_impresión</vt:lpstr>
      <vt:lpstr>'ANEXO 9 CUADRO DE FIRMAS'!Área_de_impresión</vt:lpstr>
      <vt:lpstr>'ANEXO2.2 PART NVO'!Área_de_impresión</vt:lpstr>
      <vt:lpstr>'ACCCONVENIDAS 4.B'!Títulos_a_imprimir</vt:lpstr>
      <vt:lpstr>'ANEXO 2'!Títulos_a_imprimir</vt:lpstr>
      <vt:lpstr>'ANEXO 2.1.'!Títulos_a_imprimir</vt:lpstr>
      <vt:lpstr>'ANEXO 3'!Títulos_a_imprimir</vt:lpstr>
      <vt:lpstr>'ANEXO 4.9 ACCXCONTRATO'!Títulos_a_imprimir</vt:lpstr>
      <vt:lpstr>TRIM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tacitoa</dc:creator>
  <cp:lastModifiedBy>YUDER</cp:lastModifiedBy>
  <cp:lastPrinted>2018-10-04T02:02:12Z</cp:lastPrinted>
  <dcterms:created xsi:type="dcterms:W3CDTF">2012-04-10T22:17:31Z</dcterms:created>
  <dcterms:modified xsi:type="dcterms:W3CDTF">2018-10-04T02:02:22Z</dcterms:modified>
</cp:coreProperties>
</file>